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F7046152-EABE-4E95-9DE3-20575E8263D2}" xr6:coauthVersionLast="47" xr6:coauthVersionMax="47" xr10:uidLastSave="{00000000-0000-0000-0000-000000000000}"/>
  <bookViews>
    <workbookView xWindow="-110" yWindow="-110" windowWidth="19420" windowHeight="11500" activeTab="2"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4" i="23" l="1"/>
  <c r="N124" i="23"/>
  <c r="O124" i="23"/>
  <c r="P124" i="23"/>
  <c r="Q124" i="23"/>
  <c r="R124" i="23"/>
  <c r="S124" i="23"/>
  <c r="T124" i="23"/>
  <c r="L124" i="23"/>
  <c r="T122" i="23"/>
  <c r="M122" i="23"/>
  <c r="N122" i="23"/>
  <c r="O122" i="23"/>
  <c r="P122" i="23"/>
  <c r="Q122" i="23"/>
  <c r="R122" i="23"/>
  <c r="S122" i="23"/>
  <c r="L122" i="23"/>
  <c r="J519" i="23" l="1"/>
  <c r="M519" i="23" s="1"/>
  <c r="J515" i="23"/>
  <c r="M515" i="23" s="1"/>
  <c r="M121" i="23"/>
  <c r="N121" i="23"/>
  <c r="O121" i="23"/>
  <c r="P121" i="23"/>
  <c r="Q121" i="23"/>
  <c r="R121" i="23"/>
  <c r="S121" i="23"/>
  <c r="L121" i="23"/>
  <c r="L120" i="23"/>
  <c r="L506" i="23"/>
  <c r="J511" i="23"/>
  <c r="M511" i="23" s="1"/>
  <c r="J506" i="23"/>
  <c r="T121" i="23" l="1"/>
  <c r="M506" i="23"/>
  <c r="M120" i="23"/>
  <c r="N120" i="23"/>
  <c r="O120" i="23"/>
  <c r="P120" i="23"/>
  <c r="Q120" i="23"/>
  <c r="R120" i="23"/>
  <c r="S120" i="23"/>
  <c r="L119" i="23"/>
  <c r="L118" i="23"/>
  <c r="M119" i="23"/>
  <c r="N119" i="23"/>
  <c r="O119" i="23"/>
  <c r="P119" i="23"/>
  <c r="Q119" i="23"/>
  <c r="R119" i="23"/>
  <c r="S119" i="23"/>
  <c r="T120" i="23" l="1"/>
  <c r="T119" i="23"/>
  <c r="S118" i="23"/>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N5" i="25"/>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<sst xmlns="http://schemas.openxmlformats.org/spreadsheetml/2006/main" count="202" uniqueCount="83">
  <si>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</si>
  <si>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</si>
  <si>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</si>
  <si>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</si>
  <si>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</si>
  <si>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</si>
  <si>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</si>
  <si>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</si>
  <si>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</si>
  <si>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</si>
  <si>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</si>
  <si>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</si>
  <si>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</si>
  <si>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</si>
  <si>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</si>
  <si>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</si>
  <si>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</si>
  <si>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</si>
  <si>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</si>
  <si>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</si>
  <si>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</si>
  <si>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</si>
  <si>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</si>
  <si>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</si>
  <si>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</si>
  <si>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</si>
  <si>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</si>
  <si>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</si>
  <si>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</si>
  <si>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</si>
  <si>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</si>
  <si>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</si>
  <si>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</si>
  <si>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</si>
  <si>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</si>
  <si>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</si>
  <si>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</si>
  <si>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</si>
  <si>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</si>
  <si>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</si>
  <si>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</si>
  <si>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</si>
  <si>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</si>
  <si>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</si>
  <si>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</si>
  <si>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</si>
  <si>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</si>
  <si>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</si>
  <si>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</si>
  <si>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</si>
  <si>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</si>
  <si>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</si>
  <si>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</si>
  <si>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</si>
  <si>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</si>
  <si>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</si>
  <si>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</si>
  <si>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</si>
  <si>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</si>
  <si>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</si>
  <si>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</si>
  <si>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</si>
  <si>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</si>
  <si>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</si>
  <si>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</si>
  <si>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</si>
  <si>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</si>
  <si>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</si>
  <si>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</si>
  <si>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</si>
  <si>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</si>
  <si>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</si>
  <si>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</si>
  <si>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</si>
  <si>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</si>
  <si>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</si>
  <si>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</si>
  <si>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</si>
  <si>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</si>
  <si>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</si>
  <si>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 xml:space="preserve"> ©Agriculture and Horticulture Development Board 2025. All rights reserved.</t>
  </si>
  <si>
    <r>
      <rPr>
        <b/>
        <sz val="12"/>
        <color theme="1"/>
        <rFont val="Arial"/>
        <family val="2"/>
      </rPr>
      <t>Last updated: 18</t>
    </r>
    <r>
      <rPr>
        <sz val="12"/>
        <color theme="1"/>
        <rFont val="Arial"/>
        <family val="2"/>
      </rPr>
      <t>/11/2025</t>
    </r>
  </si>
  <si>
    <t>ex-rate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</si>
</sst>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4">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ont>
  </fonts>
  <fills count="2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42">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xf numFmtId="0" fontId="53" fillId="0" borderId="0"/>
  </cellStyleXfs>
  <cellXfs count="155">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10" fontId="0" fillId="0" borderId="0" xfId="0" applyNumberFormat="1"/>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42">
    <cellStyle name="Comma" xfId="1" builtinId="3"/>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1" xfId="29" xr:uid="{00000000-0005-0000-0000-00000A000000}"/>
    <cellStyle name="Normal 12" xfId="31" xr:uid="{00000000-0005-0000-0000-00000B000000}"/>
    <cellStyle name="Normal 13" xfId="32" xr:uid="{00000000-0005-0000-0000-00000C000000}"/>
    <cellStyle name="Normal 14" xfId="33" xr:uid="{721C7C3A-579C-4890-BBFC-75A71E32188F}"/>
    <cellStyle name="Normal 15" xfId="34" xr:uid="{3D3B52F3-7141-4EBA-BD96-2132A6971172}"/>
    <cellStyle name="Normal 16" xfId="35" xr:uid="{90469A7F-5E16-4CC5-8C94-FF6172E0083D}"/>
    <cellStyle name="Normal 17" xfId="36" xr:uid="{258050CB-3A57-492D-9B13-721D33CE15A7}"/>
    <cellStyle name="Normal 18" xfId="37" xr:uid="{C4804DF7-8F69-4FC4-9A4D-7DA5FED5F931}"/>
    <cellStyle name="Normal 19" xfId="38" xr:uid="{A0D88039-3F87-4745-A9F4-5A5AC902B0CD}"/>
    <cellStyle name="Normal 2" xfId="6" xr:uid="{00000000-0005-0000-0000-00000D000000}"/>
    <cellStyle name="Normal 2 2" xfId="13" xr:uid="{00000000-0005-0000-0000-00000E000000}"/>
    <cellStyle name="Normal 20" xfId="39" xr:uid="{65145D91-CE4F-4F7F-BC20-29534D858EA3}"/>
    <cellStyle name="Normal 21" xfId="40" xr:uid="{0A5D931D-1604-4218-BABF-124F58C5CD9A}"/>
    <cellStyle name="Normal 22" xfId="41" xr:uid="{49A23C9C-8EC0-4507-A7FD-7477117EE99D}"/>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6" xfId="8" xr:uid="{00000000-0005-0000-0000-000015000000}"/>
    <cellStyle name="Normal 7" xfId="22" xr:uid="{00000000-0005-0000-0000-000016000000}"/>
    <cellStyle name="Normal 8" xfId="26" xr:uid="{00000000-0005-0000-0000-000017000000}"/>
    <cellStyle name="Normal 9" xfId="27" xr:uid="{00000000-0005-0000-0000-000018000000}"/>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numCache>
            </c:numRef>
          </c:cat>
          <c:val>
            <c:numRef>
              <c:extLst>
                <c:ext xmlns:c15="http://schemas.microsoft.com/office/drawing/2012/chart" uri="{02D57815-91ED-43cb-92C2-25804820EDAC}">
                  <c15:fullRef>
                    <c15:sqref>'EU (ex UK) monthly prices'!$C$10:$C$127</c15:sqref>
                  </c15:fullRef>
                </c:ext>
              </c:extLst>
              <c:f>'EU (ex UK) monthly prices'!$C$43:$C$127</c:f>
              <c:numCache>
                <c:formatCode>_-* #,##0_-;\-* #,##0_-;_-* "-"??_-;_-@_-</c:formatCode>
                <c:ptCount val="85"/>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7369.64</c:v>
                </c:pt>
                <c:pt idx="79">
                  <c:v>7302.6799999999994</c:v>
                </c:pt>
                <c:pt idx="80">
                  <c:v>7379.7499999999991</c:v>
                </c:pt>
                <c:pt idx="81">
                  <c:v>7284.9399999999987</c:v>
                </c:pt>
                <c:pt idx="82">
                  <c:v>7125.3200000000006</c:v>
                </c:pt>
                <c:pt idx="83">
                  <c:v>6378.0249999999996</c:v>
                </c:pt>
                <c:pt idx="84">
                  <c:v>5763.44</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numCache>
            </c:numRef>
          </c:cat>
          <c:val>
            <c:numRef>
              <c:extLst>
                <c:ext xmlns:c15="http://schemas.microsoft.com/office/drawing/2012/chart" uri="{02D57815-91ED-43cb-92C2-25804820EDAC}">
                  <c15:fullRef>
                    <c15:sqref>'EU (ex UK) monthly prices'!$D$10:$D$127</c15:sqref>
                  </c15:fullRef>
                </c:ext>
              </c:extLst>
              <c:f>'EU (ex UK) monthly prices'!$D$43:$D$127</c:f>
              <c:numCache>
                <c:formatCode>_-* #,##0_-;\-* #,##0_-;_-* "-"??_-;_-@_-</c:formatCode>
                <c:ptCount val="85"/>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2390.6</c:v>
                </c:pt>
                <c:pt idx="82">
                  <c:v>2403.6</c:v>
                </c:pt>
                <c:pt idx="83">
                  <c:v>2307.5250000000001</c:v>
                </c:pt>
                <c:pt idx="84">
                  <c:v>2187.2400000000002</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numCache>
            </c:numRef>
          </c:cat>
          <c:val>
            <c:numRef>
              <c:extLst>
                <c:ext xmlns:c15="http://schemas.microsoft.com/office/drawing/2012/chart" uri="{02D57815-91ED-43cb-92C2-25804820EDAC}">
                  <c15:fullRef>
                    <c15:sqref>'EU (ex UK) monthly prices'!$E$10:$E$127</c15:sqref>
                  </c15:fullRef>
                </c:ext>
              </c:extLst>
              <c:f>'EU (ex UK) monthly prices'!$E$43:$E$127</c:f>
              <c:numCache>
                <c:formatCode>_-* #,##0_-;\-* #,##0_-;_-* "-"??_-;_-@_-</c:formatCode>
                <c:ptCount val="85"/>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c:v>
                </c:pt>
                <c:pt idx="79">
                  <c:v>4361.38</c:v>
                </c:pt>
                <c:pt idx="80">
                  <c:v>4348.4749999999995</c:v>
                </c:pt>
                <c:pt idx="81">
                  <c:v>4285.42</c:v>
                </c:pt>
                <c:pt idx="82">
                  <c:v>4202.4000000000005</c:v>
                </c:pt>
                <c:pt idx="83">
                  <c:v>4052.5749999999998</c:v>
                </c:pt>
                <c:pt idx="84">
                  <c:v>3630.94</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numCache>
            </c:numRef>
          </c:cat>
          <c:val>
            <c:numRef>
              <c:extLst>
                <c:ext xmlns:c15="http://schemas.microsoft.com/office/drawing/2012/chart" uri="{02D57815-91ED-43cb-92C2-25804820EDAC}">
                  <c15:fullRef>
                    <c15:sqref>'EU (ex UK) monthly prices'!$K$10:$K$127</c15:sqref>
                  </c15:fullRef>
                </c:ext>
              </c:extLst>
              <c:f>'EU (ex UK) monthly prices'!$K$43:$K$127</c:f>
              <c:numCache>
                <c:formatCode>_-* #,##0_-;\-* #,##0_-;_-* "-"??_-;_-@_-</c:formatCode>
                <c:ptCount val="85"/>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5152.0300000000007</c:v>
                </c:pt>
                <c:pt idx="79">
                  <c:v>5144.4249999999993</c:v>
                </c:pt>
                <c:pt idx="80">
                  <c:v>5175.2875000000004</c:v>
                </c:pt>
                <c:pt idx="81">
                  <c:v>5141.34</c:v>
                </c:pt>
                <c:pt idx="82">
                  <c:v>5143.84</c:v>
                </c:pt>
                <c:pt idx="83">
                  <c:v>5097.8999999999996</c:v>
                </c:pt>
                <c:pt idx="84">
                  <c:v>4998.2450000000008</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prices'!$B$10:$B$124</c15:sqref>
                  </c15:fullRef>
                </c:ext>
              </c:extLst>
              <c:f>'EU (ex UK) monthly prices'!$B$43:$B$124</c:f>
              <c:numCache>
                <c:formatCode>mmm\-yy</c:formatCode>
                <c:ptCount val="8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numCache>
            </c:numRef>
          </c:cat>
          <c:val>
            <c:numRef>
              <c:extLst>
                <c:ext xmlns:c15="http://schemas.microsoft.com/office/drawing/2012/chart" uri="{02D57815-91ED-43cb-92C2-25804820EDAC}">
                  <c15:fullRef>
                    <c15:sqref>'EU (ex UK) monthly prices'!$J$10:$J$127</c15:sqref>
                  </c15:fullRef>
                </c:ext>
              </c:extLst>
              <c:f>'EU (ex UK) monthly prices'!$J$43:$J$127</c:f>
              <c:numCache>
                <c:formatCode>_-* #,##0_-;\-* #,##0_-;_-* "-"??_-;_-@_-</c:formatCode>
                <c:ptCount val="85"/>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986.54000000000008</c:v>
                </c:pt>
                <c:pt idx="80">
                  <c:v>971.85</c:v>
                </c:pt>
                <c:pt idx="81">
                  <c:v>940.8</c:v>
                </c:pt>
                <c:pt idx="82">
                  <c:v>972.09999999999991</c:v>
                </c:pt>
                <c:pt idx="83">
                  <c:v>972.57500000000005</c:v>
                </c:pt>
                <c:pt idx="84">
                  <c:v>1006.72</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5962"/>
          <c:min val="4486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6350" y="6350"/>
          <a:ext cx="84137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workbookViewId="0">
      <pane xSplit="2" ySplit="9" topLeftCell="C121" activePane="bottomRight" state="frozen"/>
      <selection pane="topRight" activeCell="C1" sqref="C1"/>
      <selection pane="bottomLeft" activeCell="A10" sqref="A10"/>
      <selection pane="bottomRight" activeCell="K128" sqref="K128"/>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81</v>
      </c>
    </row>
    <row r="8" spans="1:23">
      <c r="B8" s="141" t="s">
        <v>22</v>
      </c>
      <c r="C8" s="142" t="s">
        <v>7</v>
      </c>
      <c r="D8" s="142"/>
      <c r="E8" s="142"/>
      <c r="F8" s="142"/>
      <c r="G8" s="142"/>
      <c r="H8" s="142"/>
      <c r="I8" s="142"/>
      <c r="J8" s="142"/>
      <c r="K8" s="142"/>
    </row>
    <row r="9" spans="1:23">
      <c r="B9" s="141"/>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7369.64</v>
      </c>
      <c r="D121" s="129">
        <v>2451.46</v>
      </c>
      <c r="E121" s="128">
        <v>4361.7</v>
      </c>
      <c r="F121" s="130">
        <v>4606.46</v>
      </c>
      <c r="G121" s="131">
        <v>4870.62</v>
      </c>
      <c r="H121" s="132">
        <v>4873.5200000000004</v>
      </c>
      <c r="I121" s="130">
        <v>6257.52</v>
      </c>
      <c r="J121" s="131">
        <v>1018.28</v>
      </c>
      <c r="K121" s="131">
        <v>5152.0300000000007</v>
      </c>
    </row>
    <row r="122" spans="2:11">
      <c r="B122" s="96">
        <v>45778</v>
      </c>
      <c r="C122" s="136">
        <v>7302.6799999999994</v>
      </c>
      <c r="D122" s="138">
        <v>2442.1</v>
      </c>
      <c r="E122" s="138">
        <v>4361.38</v>
      </c>
      <c r="F122" s="137">
        <v>4610.46</v>
      </c>
      <c r="G122" s="139">
        <v>4885.1799999999994</v>
      </c>
      <c r="H122" s="136">
        <v>4863.12</v>
      </c>
      <c r="I122" s="138">
        <v>6218.9400000000005</v>
      </c>
      <c r="J122" s="139">
        <v>986.54000000000008</v>
      </c>
      <c r="K122" s="138">
        <v>5144.4249999999993</v>
      </c>
    </row>
    <row r="123" spans="2:11">
      <c r="B123" s="126">
        <v>45809</v>
      </c>
      <c r="C123" s="128">
        <v>7379.7499999999991</v>
      </c>
      <c r="D123" s="129">
        <v>2429.4</v>
      </c>
      <c r="E123" s="128">
        <v>4348.4749999999995</v>
      </c>
      <c r="F123" s="130">
        <v>4631.9750000000004</v>
      </c>
      <c r="G123" s="131">
        <v>4860.3</v>
      </c>
      <c r="H123" s="132">
        <v>4925.55</v>
      </c>
      <c r="I123" s="130">
        <v>6283.3249999999998</v>
      </c>
      <c r="J123" s="131">
        <v>971.85</v>
      </c>
      <c r="K123" s="131">
        <v>5175.2875000000004</v>
      </c>
    </row>
    <row r="124" spans="2:11">
      <c r="B124" s="96">
        <v>45839</v>
      </c>
      <c r="C124" s="136">
        <v>7284.9399999999987</v>
      </c>
      <c r="D124" s="138">
        <v>2390.6</v>
      </c>
      <c r="E124" s="138">
        <v>4285.42</v>
      </c>
      <c r="F124" s="137">
        <v>4593.0999999999995</v>
      </c>
      <c r="G124" s="139">
        <v>4786.16</v>
      </c>
      <c r="H124" s="136">
        <v>4905.26</v>
      </c>
      <c r="I124" s="138">
        <v>6280.84</v>
      </c>
      <c r="J124" s="139">
        <v>940.8</v>
      </c>
      <c r="K124" s="138">
        <v>5141.34</v>
      </c>
    </row>
    <row r="125" spans="2:11">
      <c r="B125" s="126">
        <v>45870</v>
      </c>
      <c r="C125" s="128">
        <v>7125.3200000000006</v>
      </c>
      <c r="D125" s="129">
        <v>2403.6</v>
      </c>
      <c r="E125" s="128">
        <v>4202.4000000000005</v>
      </c>
      <c r="F125" s="130">
        <v>4519.88</v>
      </c>
      <c r="G125" s="131">
        <v>4825.8</v>
      </c>
      <c r="H125" s="132">
        <v>4913.2199999999993</v>
      </c>
      <c r="I125" s="130">
        <v>6316.4600000000009</v>
      </c>
      <c r="J125" s="131">
        <v>972.09999999999991</v>
      </c>
      <c r="K125" s="131">
        <v>5143.84</v>
      </c>
    </row>
    <row r="126" spans="2:11">
      <c r="B126" s="96">
        <v>45901</v>
      </c>
      <c r="C126" s="136">
        <v>6378.0249999999996</v>
      </c>
      <c r="D126" s="138">
        <v>2307.5250000000001</v>
      </c>
      <c r="E126" s="138">
        <v>4052.5749999999998</v>
      </c>
      <c r="F126" s="137">
        <v>4451.1499999999996</v>
      </c>
      <c r="G126" s="139">
        <v>4702.9750000000004</v>
      </c>
      <c r="H126" s="136">
        <v>4882.5750000000007</v>
      </c>
      <c r="I126" s="138">
        <v>6354.9</v>
      </c>
      <c r="J126" s="139">
        <v>972.57500000000005</v>
      </c>
      <c r="K126" s="138">
        <v>5097.8999999999996</v>
      </c>
    </row>
    <row r="127" spans="2:11">
      <c r="B127" s="126">
        <v>45931</v>
      </c>
      <c r="C127" s="128">
        <v>5763.44</v>
      </c>
      <c r="D127" s="129">
        <v>2187.2400000000002</v>
      </c>
      <c r="E127" s="128">
        <v>3630.94</v>
      </c>
      <c r="F127" s="130">
        <v>4413.8999999999996</v>
      </c>
      <c r="G127" s="131">
        <v>4533.1600000000008</v>
      </c>
      <c r="H127" s="132">
        <v>4719.74</v>
      </c>
      <c r="I127" s="130">
        <v>6326.18</v>
      </c>
      <c r="J127" s="131">
        <v>1006.72</v>
      </c>
      <c r="K127" s="131">
        <v>4998.2450000000008</v>
      </c>
    </row>
    <row r="128" spans="2:11">
      <c r="B128" s="96">
        <v>45962</v>
      </c>
      <c r="C128" s="136">
        <v>5406.9</v>
      </c>
      <c r="D128" s="138">
        <v>2119.8250000000003</v>
      </c>
      <c r="E128" s="138">
        <v>3345.6750000000002</v>
      </c>
      <c r="F128" s="137">
        <v>4274.2250000000004</v>
      </c>
      <c r="G128" s="139">
        <v>4047.8999999999996</v>
      </c>
      <c r="H128" s="136">
        <v>4485.7000000000007</v>
      </c>
      <c r="I128" s="138">
        <v>6264.0499999999993</v>
      </c>
      <c r="J128" s="139">
        <v>1033.125</v>
      </c>
      <c r="K128" s="138">
        <v>4767.96875</v>
      </c>
    </row>
    <row r="129" spans="3:5">
      <c r="C129" s="51"/>
      <c r="D129" s="51"/>
      <c r="E129" s="51"/>
    </row>
    <row r="130" spans="3:5">
      <c r="C130" s="51"/>
      <c r="D130" s="51"/>
      <c r="E130" s="51"/>
    </row>
    <row r="131" spans="3:5">
      <c r="C131" s="51"/>
      <c r="D131" s="51"/>
      <c r="E131" s="51"/>
    </row>
    <row r="132" spans="3:5">
      <c r="C132" s="51"/>
      <c r="D132" s="51"/>
      <c r="E132" s="51"/>
    </row>
    <row r="133" spans="3:5">
      <c r="C133" s="51"/>
      <c r="D133" s="51"/>
      <c r="E133" s="51"/>
    </row>
    <row r="134" spans="3:5">
      <c r="C134" s="51"/>
      <c r="D134" s="51"/>
      <c r="E134" s="51"/>
    </row>
    <row r="135" spans="3:5">
      <c r="C135" s="51"/>
      <c r="D135" s="51"/>
      <c r="E135" s="51"/>
    </row>
    <row r="136" spans="3:5">
      <c r="C136" s="51"/>
      <c r="D136" s="51"/>
      <c r="E136" s="51"/>
    </row>
    <row r="137" spans="3:5">
      <c r="C137" s="51"/>
      <c r="D137" s="51"/>
      <c r="E137" s="51"/>
    </row>
    <row r="138" spans="3:5">
      <c r="C138" s="51"/>
      <c r="D138" s="51"/>
      <c r="E138" s="51"/>
    </row>
    <row r="139" spans="3:5">
      <c r="C139" s="51"/>
      <c r="D139" s="51"/>
      <c r="E139" s="51"/>
    </row>
    <row r="140" spans="3:5">
      <c r="C140" s="51"/>
      <c r="D140" s="51"/>
      <c r="E140" s="51"/>
    </row>
    <row r="141" spans="3:5">
      <c r="C141" s="51"/>
      <c r="D141" s="51"/>
      <c r="E141" s="51"/>
    </row>
    <row r="142" spans="3:5">
      <c r="C142" s="51"/>
      <c r="D142" s="51"/>
      <c r="E142" s="51"/>
    </row>
    <row r="143" spans="3:5">
      <c r="C143" s="51"/>
      <c r="D143" s="51"/>
      <c r="E143" s="51"/>
    </row>
    <row r="144" spans="3:5">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56"/>
  <sheetViews>
    <sheetView zoomScale="80" zoomScaleNormal="80" workbookViewId="0">
      <pane xSplit="1" ySplit="3" topLeftCell="J107" activePane="bottomRight" state="frozen"/>
      <selection pane="topRight" activeCell="B1" sqref="B1"/>
      <selection pane="bottomLeft" activeCell="A4" sqref="A4"/>
      <selection pane="bottomRight" activeCell="T122" sqref="T122"/>
    </sheetView>
  </sheetViews>
  <sheetFormatPr defaultRowHeight="14.5"/>
  <cols>
    <col min="1" max="1" width="26.0898437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3.54296875"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3" t="s">
        <v>6</v>
      </c>
      <c r="C2" s="143"/>
      <c r="D2" s="143"/>
      <c r="E2" s="143"/>
      <c r="F2" s="143"/>
      <c r="G2" s="143"/>
      <c r="K2" s="1" t="s">
        <v>11</v>
      </c>
      <c r="L2" s="143" t="s">
        <v>7</v>
      </c>
      <c r="M2" s="143"/>
      <c r="N2" s="143"/>
      <c r="O2" s="143"/>
      <c r="P2" s="143"/>
      <c r="Q2" s="143"/>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7767.84</v>
      </c>
      <c r="M109" s="29">
        <f t="shared" ref="M109:S109" si="109">AVERAGE(C461:C465)*10</f>
        <v>2503</v>
      </c>
      <c r="N109" s="29">
        <f t="shared" si="109"/>
        <v>4161.38</v>
      </c>
      <c r="O109" s="29">
        <f t="shared" si="109"/>
        <v>4164.0999999999995</v>
      </c>
      <c r="P109" s="29">
        <f t="shared" si="109"/>
        <v>4733.66</v>
      </c>
      <c r="Q109" s="29">
        <f t="shared" si="109"/>
        <v>4661.12</v>
      </c>
      <c r="R109" s="29">
        <f t="shared" si="109"/>
        <v>6100.5</v>
      </c>
      <c r="S109" s="29">
        <f t="shared" si="109"/>
        <v>911.1400000000001</v>
      </c>
      <c r="T109" s="36">
        <f t="shared" ref="T109:T115" si="110">AVERAGE(O109:R109)</f>
        <v>4914.8449999999993</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7729.9399999999987</v>
      </c>
      <c r="M110" s="29">
        <f>AVERAGE(C465:C469)*10</f>
        <v>2565.4399999999996</v>
      </c>
      <c r="N110" s="29">
        <f t="shared" ref="N110:S110" si="111">AVERAGE(D465:D469)*10</f>
        <v>4261.22</v>
      </c>
      <c r="O110" s="29">
        <f t="shared" si="111"/>
        <v>4268.24</v>
      </c>
      <c r="P110" s="29">
        <f t="shared" si="111"/>
        <v>4914.0600000000004</v>
      </c>
      <c r="Q110" s="29">
        <f t="shared" si="111"/>
        <v>4803.9000000000005</v>
      </c>
      <c r="R110" s="29">
        <f t="shared" si="111"/>
        <v>6090.6400000000012</v>
      </c>
      <c r="S110" s="29">
        <f t="shared" si="111"/>
        <v>942.42000000000007</v>
      </c>
      <c r="T110" s="36">
        <f t="shared" si="110"/>
        <v>5019.2100000000009</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7694.8750000000009</v>
      </c>
      <c r="M111" s="29">
        <f t="shared" ref="M111:S111" si="112">AVERAGE(C470:C473)*10</f>
        <v>2571.5000000000005</v>
      </c>
      <c r="N111" s="29">
        <f t="shared" si="112"/>
        <v>4340.9000000000005</v>
      </c>
      <c r="O111" s="29">
        <f t="shared" si="112"/>
        <v>4472.0249999999996</v>
      </c>
      <c r="P111" s="29">
        <f t="shared" si="112"/>
        <v>4972.3499999999995</v>
      </c>
      <c r="Q111" s="29">
        <f>AVERAGE(G470:G473)*10</f>
        <v>5001.55</v>
      </c>
      <c r="R111" s="29">
        <f>AVERAGE(H470:H473)*10</f>
        <v>6146.0750000000007</v>
      </c>
      <c r="S111" s="29">
        <f t="shared" si="112"/>
        <v>967.87500000000011</v>
      </c>
      <c r="T111" s="36">
        <f t="shared" si="110"/>
        <v>5148</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7417.9400000000005</v>
      </c>
      <c r="M112" s="29">
        <f t="shared" ref="M112:R112" si="113">AVERAGE(C474:C478)*10</f>
        <v>2558.84</v>
      </c>
      <c r="N112" s="29">
        <f t="shared" si="113"/>
        <v>4342.88</v>
      </c>
      <c r="O112" s="29">
        <f t="shared" si="113"/>
        <v>4765.6399999999994</v>
      </c>
      <c r="P112" s="29">
        <f t="shared" si="113"/>
        <v>4879.9800000000005</v>
      </c>
      <c r="Q112" s="29">
        <f>AVERAGE(G474:G478)*10</f>
        <v>4992.5599999999995</v>
      </c>
      <c r="R112" s="29">
        <f t="shared" si="113"/>
        <v>6138.7200000000012</v>
      </c>
      <c r="S112" s="29">
        <f>AVERAGE(I474:I478)*10</f>
        <v>983.5</v>
      </c>
      <c r="T112" s="36">
        <f t="shared" si="110"/>
        <v>5194.2250000000004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7214.2999999999993</v>
      </c>
      <c r="M113" s="29">
        <f t="shared" ref="M113:R113" si="114">AVERAGE(C479:C482)*10</f>
        <v>2544.9499999999998</v>
      </c>
      <c r="N113" s="29">
        <f t="shared" si="114"/>
        <v>4348.5250000000005</v>
      </c>
      <c r="O113" s="29">
        <f t="shared" si="114"/>
        <v>4917.5749999999998</v>
      </c>
      <c r="P113" s="29">
        <f t="shared" si="114"/>
        <v>4885.9249999999993</v>
      </c>
      <c r="Q113" s="29">
        <f t="shared" si="114"/>
        <v>4964.4500000000007</v>
      </c>
      <c r="R113" s="29">
        <f t="shared" si="114"/>
        <v>6285.4750000000004</v>
      </c>
      <c r="S113" s="29">
        <f>AVERAGE(I479:I482)*10</f>
        <v>1021.95</v>
      </c>
      <c r="T113" s="36">
        <f t="shared" si="110"/>
        <v>5263.3562500000007</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7368.5749999999998</v>
      </c>
      <c r="M114" s="29">
        <f t="shared" ref="M114:R114" si="115">AVERAGE(C483:C486)*10</f>
        <v>2500.7750000000001</v>
      </c>
      <c r="N114" s="29">
        <f t="shared" si="115"/>
        <v>4365.7000000000007</v>
      </c>
      <c r="O114" s="29">
        <f t="shared" si="115"/>
        <v>4709.5749999999998</v>
      </c>
      <c r="P114" s="29">
        <f t="shared" si="115"/>
        <v>4872</v>
      </c>
      <c r="Q114" s="29">
        <f t="shared" si="115"/>
        <v>4923.2749999999996</v>
      </c>
      <c r="R114" s="29">
        <f t="shared" si="115"/>
        <v>6175.6999999999989</v>
      </c>
      <c r="S114" s="29">
        <f>AVERAGE(I483:I486)*10</f>
        <v>1025.8499999999999</v>
      </c>
      <c r="T114" s="36">
        <f t="shared" si="110"/>
        <v>5170.1374999999998</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7369.6599999999989</v>
      </c>
      <c r="M115" s="29">
        <f t="shared" ref="M115:S115" si="116">AVERAGE(C487:C491)*10</f>
        <v>2451.46</v>
      </c>
      <c r="N115" s="29">
        <f t="shared" si="116"/>
        <v>4361.74</v>
      </c>
      <c r="O115" s="29">
        <f t="shared" si="116"/>
        <v>4606.46</v>
      </c>
      <c r="P115" s="29">
        <f t="shared" si="116"/>
        <v>4870.66</v>
      </c>
      <c r="Q115" s="29">
        <f t="shared" si="116"/>
        <v>4910.7</v>
      </c>
      <c r="R115" s="29">
        <f t="shared" si="116"/>
        <v>6301.92</v>
      </c>
      <c r="S115" s="29">
        <f t="shared" si="116"/>
        <v>1018.28</v>
      </c>
      <c r="T115" s="36">
        <f t="shared" si="110"/>
        <v>5172.4349999999995</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7302.94</v>
      </c>
      <c r="M116" s="29">
        <f>AVERAGE(C491:C495)*10</f>
        <v>2442.1</v>
      </c>
      <c r="N116" s="29">
        <f t="shared" ref="N116:S116" si="117">AVERAGE(D491:D495)*10</f>
        <v>4361.42</v>
      </c>
      <c r="O116" s="29">
        <f t="shared" si="117"/>
        <v>4610.46</v>
      </c>
      <c r="P116" s="29">
        <f t="shared" si="117"/>
        <v>4885.2999999999993</v>
      </c>
      <c r="Q116" s="29">
        <f t="shared" si="117"/>
        <v>4894.18</v>
      </c>
      <c r="R116" s="29">
        <f t="shared" si="117"/>
        <v>6237.6399999999994</v>
      </c>
      <c r="S116" s="29">
        <f t="shared" si="117"/>
        <v>986.52000000000021</v>
      </c>
      <c r="T116" s="36">
        <f t="shared" ref="T116" si="118">AVERAGE(O116:R116)</f>
        <v>5156.8949999999995</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7379.8250000000007</v>
      </c>
      <c r="M117" s="29">
        <f t="shared" ref="M117:S117" si="119">AVERAGE(C496:C499)*10</f>
        <v>2429.4</v>
      </c>
      <c r="N117" s="29">
        <f t="shared" si="119"/>
        <v>4348.4749999999995</v>
      </c>
      <c r="O117" s="29">
        <f t="shared" si="119"/>
        <v>4631.9750000000004</v>
      </c>
      <c r="P117" s="29">
        <f>AVERAGE(F496:F499)*10</f>
        <v>4860.4250000000002</v>
      </c>
      <c r="Q117" s="29">
        <f t="shared" si="119"/>
        <v>4974.0999999999995</v>
      </c>
      <c r="R117" s="29">
        <f t="shared" si="119"/>
        <v>6307.65</v>
      </c>
      <c r="S117" s="29">
        <f t="shared" si="119"/>
        <v>971.85</v>
      </c>
      <c r="T117" s="36">
        <f>AVERAGE(O117:R117)</f>
        <v>5193.5375000000004</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7282.1399999999994</v>
      </c>
      <c r="M118" s="29">
        <f t="shared" ref="M118:R118" si="120">AVERAGE(C500:C504)*10</f>
        <v>2391.62</v>
      </c>
      <c r="N118" s="29">
        <f t="shared" si="120"/>
        <v>4283.46</v>
      </c>
      <c r="O118" s="29">
        <f t="shared" si="120"/>
        <v>4593.0999999999995</v>
      </c>
      <c r="P118" s="29">
        <f t="shared" si="120"/>
        <v>4786.0199999999995</v>
      </c>
      <c r="Q118" s="29">
        <f t="shared" si="120"/>
        <v>4929.96</v>
      </c>
      <c r="R118" s="29">
        <f t="shared" si="120"/>
        <v>6287.84</v>
      </c>
      <c r="S118" s="29">
        <f>AVERAGE(I500:I504)*10</f>
        <v>941.48</v>
      </c>
      <c r="T118" s="36">
        <f t="shared" ref="T118:T120" si="121">AVERAGE(O118:R118)</f>
        <v>5149.2299999999996</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7128.68</v>
      </c>
      <c r="M119" s="29">
        <f t="shared" ref="M119:S119" si="122">AVERAGE(C504:C508)*10</f>
        <v>2402.2199999999998</v>
      </c>
      <c r="N119" s="29">
        <f t="shared" si="122"/>
        <v>4197.22</v>
      </c>
      <c r="O119" s="29">
        <f t="shared" si="122"/>
        <v>4519.88</v>
      </c>
      <c r="P119" s="29">
        <f t="shared" si="122"/>
        <v>4825.74</v>
      </c>
      <c r="Q119" s="29">
        <f t="shared" si="122"/>
        <v>4922.8599999999997</v>
      </c>
      <c r="R119" s="29">
        <f t="shared" si="122"/>
        <v>6388.82</v>
      </c>
      <c r="S119" s="29">
        <f t="shared" si="122"/>
        <v>973.02</v>
      </c>
      <c r="T119" s="36">
        <f t="shared" si="121"/>
        <v>5164.3249999999998</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6336.9250000000002</v>
      </c>
      <c r="M120" s="29">
        <f t="shared" ref="M120:S120" si="123">AVERAGE(C509:C512)*10</f>
        <v>2302.8000000000002</v>
      </c>
      <c r="N120" s="29">
        <f t="shared" si="123"/>
        <v>4037.3</v>
      </c>
      <c r="O120" s="29">
        <f t="shared" si="123"/>
        <v>4451.1499999999996</v>
      </c>
      <c r="P120" s="29">
        <f t="shared" si="123"/>
        <v>4687.5</v>
      </c>
      <c r="Q120" s="29">
        <f t="shared" si="123"/>
        <v>4877.2000000000007</v>
      </c>
      <c r="R120" s="29">
        <f t="shared" si="123"/>
        <v>6374.55</v>
      </c>
      <c r="S120" s="29">
        <f t="shared" si="123"/>
        <v>971.67500000000007</v>
      </c>
      <c r="T120" s="36">
        <f t="shared" si="121"/>
        <v>5097.6000000000004</v>
      </c>
    </row>
    <row r="121" spans="1:20">
      <c r="A121" s="1">
        <v>43191</v>
      </c>
      <c r="B121" s="30">
        <v>474.07</v>
      </c>
      <c r="C121" s="30">
        <v>130.37</v>
      </c>
      <c r="D121" s="30">
        <v>259.70999999999998</v>
      </c>
      <c r="E121" s="30">
        <v>324.14999999999998</v>
      </c>
      <c r="F121" s="30">
        <v>287.06</v>
      </c>
      <c r="G121" s="30">
        <v>298.19</v>
      </c>
      <c r="H121" s="30">
        <v>459.67</v>
      </c>
      <c r="I121" s="30">
        <v>65.680000000000007</v>
      </c>
      <c r="K121" s="2">
        <v>45931</v>
      </c>
      <c r="L121" s="29">
        <f>AVERAGE(B513:B517)*10</f>
        <v>5763.44</v>
      </c>
      <c r="M121" s="29">
        <f t="shared" ref="M121:S121" si="124">AVERAGE(C513:C517)*10</f>
        <v>2187.2400000000002</v>
      </c>
      <c r="N121" s="29">
        <f t="shared" si="124"/>
        <v>3630.94</v>
      </c>
      <c r="O121" s="29">
        <f t="shared" si="124"/>
        <v>4413.8999999999996</v>
      </c>
      <c r="P121" s="29">
        <f t="shared" si="124"/>
        <v>4533.1600000000008</v>
      </c>
      <c r="Q121" s="29">
        <f t="shared" si="124"/>
        <v>4719.74</v>
      </c>
      <c r="R121" s="29">
        <f t="shared" si="124"/>
        <v>6326.18</v>
      </c>
      <c r="S121" s="29">
        <f t="shared" si="124"/>
        <v>1006.72</v>
      </c>
      <c r="T121" s="36">
        <f>AVERAGE(O121:R121)</f>
        <v>4998.2450000000008</v>
      </c>
    </row>
    <row r="122" spans="1:20">
      <c r="A122" s="1">
        <v>43198</v>
      </c>
      <c r="B122" s="30">
        <v>485.49</v>
      </c>
      <c r="C122" s="30">
        <v>131.43</v>
      </c>
      <c r="D122" s="30">
        <v>259.38</v>
      </c>
      <c r="E122" s="30">
        <v>301.24</v>
      </c>
      <c r="F122" s="30">
        <v>288.62</v>
      </c>
      <c r="G122" s="30">
        <v>301.67</v>
      </c>
      <c r="H122" s="30">
        <v>467.47</v>
      </c>
      <c r="I122" s="30">
        <v>65.849999999999994</v>
      </c>
      <c r="K122" s="2">
        <v>45962</v>
      </c>
      <c r="L122" s="29">
        <f>AVERAGE(B518:B521)*10</f>
        <v>5406.9</v>
      </c>
      <c r="M122" s="29">
        <f t="shared" ref="M122:S122" si="125">AVERAGE(C518:C521)*10</f>
        <v>2119.8250000000003</v>
      </c>
      <c r="N122" s="29">
        <f t="shared" si="125"/>
        <v>3345.6750000000002</v>
      </c>
      <c r="O122" s="29">
        <f t="shared" si="125"/>
        <v>4274.2250000000004</v>
      </c>
      <c r="P122" s="29">
        <f t="shared" si="125"/>
        <v>4047.8999999999996</v>
      </c>
      <c r="Q122" s="29">
        <f t="shared" si="125"/>
        <v>4485.7000000000007</v>
      </c>
      <c r="R122" s="29">
        <f t="shared" si="125"/>
        <v>6264.0499999999993</v>
      </c>
      <c r="S122" s="29">
        <f t="shared" si="125"/>
        <v>1033.125</v>
      </c>
      <c r="T122" s="36">
        <f>AVERAGE(O122:R122)</f>
        <v>4767.96875</v>
      </c>
    </row>
    <row r="123" spans="1:20">
      <c r="A123" s="1">
        <v>43205</v>
      </c>
      <c r="B123" s="30">
        <v>514.1</v>
      </c>
      <c r="C123" s="30">
        <v>132.30000000000001</v>
      </c>
      <c r="D123" s="30">
        <v>262.39999999999998</v>
      </c>
      <c r="E123" s="30">
        <v>303.35000000000002</v>
      </c>
      <c r="F123" s="30">
        <v>289.06</v>
      </c>
      <c r="G123" s="30">
        <v>300.02</v>
      </c>
      <c r="H123" s="30">
        <v>464.67</v>
      </c>
      <c r="I123" s="30">
        <v>65.87</v>
      </c>
      <c r="L123" s="1"/>
      <c r="T123" s="140"/>
    </row>
    <row r="124" spans="1:20">
      <c r="A124" s="1">
        <v>43212</v>
      </c>
      <c r="B124" s="30">
        <v>516.23</v>
      </c>
      <c r="C124" s="30">
        <v>135.84</v>
      </c>
      <c r="D124" s="30">
        <v>265.83999999999997</v>
      </c>
      <c r="E124" s="30">
        <v>305.72000000000003</v>
      </c>
      <c r="F124" s="30">
        <v>288.83</v>
      </c>
      <c r="G124" s="30">
        <v>299.58</v>
      </c>
      <c r="H124" s="30">
        <v>482.13</v>
      </c>
      <c r="I124" s="30">
        <v>65.66</v>
      </c>
      <c r="L124" s="140">
        <f>L122/L121-1</f>
        <v>-6.186235997945666E-2</v>
      </c>
      <c r="M124" s="140">
        <f t="shared" ref="M124:T124" si="126">M122/M121-1</f>
        <v>-3.0821949123095771E-2</v>
      </c>
      <c r="N124" s="140">
        <f t="shared" si="126"/>
        <v>-7.8565054779203169E-2</v>
      </c>
      <c r="O124" s="140">
        <f t="shared" si="126"/>
        <v>-3.1644350800878907E-2</v>
      </c>
      <c r="P124" s="140">
        <f t="shared" si="126"/>
        <v>-0.10704674002241288</v>
      </c>
      <c r="Q124" s="140">
        <f t="shared" si="126"/>
        <v>-4.9587477276290426E-2</v>
      </c>
      <c r="R124" s="140">
        <f t="shared" si="126"/>
        <v>-9.8210926657162911E-3</v>
      </c>
      <c r="S124" s="140">
        <f t="shared" si="126"/>
        <v>2.6228742848060982E-2</v>
      </c>
      <c r="T124" s="140">
        <f t="shared" si="126"/>
        <v>-4.6071421068795249E-2</v>
      </c>
    </row>
    <row r="125" spans="1:20">
      <c r="A125" s="1">
        <v>43219</v>
      </c>
      <c r="B125" s="30">
        <v>520.74</v>
      </c>
      <c r="C125" s="30">
        <v>138.25</v>
      </c>
      <c r="D125" s="30">
        <v>268.47000000000003</v>
      </c>
      <c r="E125" s="30">
        <v>308.11</v>
      </c>
      <c r="F125" s="30">
        <v>289.73</v>
      </c>
      <c r="G125" s="30">
        <v>299.27</v>
      </c>
      <c r="H125" s="30">
        <v>464.88</v>
      </c>
      <c r="I125" s="30">
        <v>65.989999999999995</v>
      </c>
      <c r="L125" s="1"/>
    </row>
    <row r="126" spans="1:20">
      <c r="A126" s="1">
        <v>43226</v>
      </c>
      <c r="B126" s="30">
        <v>546.59</v>
      </c>
      <c r="C126" s="30">
        <v>141.38</v>
      </c>
      <c r="D126" s="30">
        <v>270.89999999999998</v>
      </c>
      <c r="E126" s="30">
        <v>311.73</v>
      </c>
      <c r="F126" s="30">
        <v>289.89</v>
      </c>
      <c r="G126" s="30">
        <v>297.13</v>
      </c>
      <c r="H126" s="30">
        <v>451.94</v>
      </c>
      <c r="I126" s="30">
        <v>66.599999999999994</v>
      </c>
      <c r="L126" s="1"/>
    </row>
    <row r="127" spans="1:20">
      <c r="A127" s="1">
        <v>43233</v>
      </c>
      <c r="B127" s="30">
        <v>560.41</v>
      </c>
      <c r="C127" s="30">
        <v>143.68</v>
      </c>
      <c r="D127" s="30">
        <v>271.20999999999998</v>
      </c>
      <c r="E127" s="30">
        <v>313.47000000000003</v>
      </c>
      <c r="F127" s="30">
        <v>293.83999999999997</v>
      </c>
      <c r="G127" s="30">
        <v>298.69</v>
      </c>
      <c r="H127" s="30">
        <v>457.96</v>
      </c>
      <c r="I127" s="30">
        <v>67.75</v>
      </c>
      <c r="L127" s="1"/>
    </row>
    <row r="128" spans="1:20">
      <c r="A128" s="1">
        <v>43240</v>
      </c>
      <c r="B128" s="30">
        <v>564.15</v>
      </c>
      <c r="C128" s="30">
        <v>145.80000000000001</v>
      </c>
      <c r="D128" s="30">
        <v>276.64</v>
      </c>
      <c r="E128" s="30">
        <v>314.49</v>
      </c>
      <c r="F128" s="30">
        <v>293.79000000000002</v>
      </c>
      <c r="G128" s="30">
        <v>297.93</v>
      </c>
      <c r="H128" s="30">
        <v>478.29</v>
      </c>
      <c r="I128" s="30">
        <v>69.72</v>
      </c>
      <c r="L128" s="1"/>
    </row>
    <row r="129" spans="1:26">
      <c r="A129" s="1">
        <v>43247</v>
      </c>
      <c r="B129" s="30">
        <v>568.91</v>
      </c>
      <c r="C129" s="30">
        <v>145.49</v>
      </c>
      <c r="D129" s="30">
        <v>276.18</v>
      </c>
      <c r="E129" s="30">
        <v>316.58999999999997</v>
      </c>
      <c r="F129" s="30">
        <v>293.56</v>
      </c>
      <c r="G129" s="30">
        <v>298.75</v>
      </c>
      <c r="H129" s="30">
        <v>480.08</v>
      </c>
      <c r="I129" s="30">
        <v>69.61</v>
      </c>
      <c r="L129" s="1"/>
    </row>
    <row r="130" spans="1:26">
      <c r="A130" s="1">
        <v>43254</v>
      </c>
      <c r="B130" s="30">
        <v>583.48</v>
      </c>
      <c r="C130" s="30">
        <v>150.88999999999999</v>
      </c>
      <c r="D130" s="30">
        <v>281.87</v>
      </c>
      <c r="E130" s="30">
        <v>316.58999999999997</v>
      </c>
      <c r="F130" s="30">
        <v>298.20999999999998</v>
      </c>
      <c r="G130" s="30">
        <v>301.04000000000002</v>
      </c>
      <c r="H130" s="30">
        <v>461.64</v>
      </c>
      <c r="I130" s="30">
        <v>70.16</v>
      </c>
      <c r="L130" s="1"/>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4"/>
      <c r="V136" s="144"/>
      <c r="W136" s="144"/>
      <c r="X136" s="144"/>
      <c r="Y136" s="144"/>
      <c r="Z136" s="144"/>
    </row>
    <row r="137" spans="1:26">
      <c r="A137" s="1">
        <v>43303</v>
      </c>
      <c r="B137" s="30">
        <v>558.59</v>
      </c>
      <c r="C137" s="30">
        <v>147.86000000000001</v>
      </c>
      <c r="D137" s="30">
        <v>277</v>
      </c>
      <c r="E137" s="30">
        <v>325.33</v>
      </c>
      <c r="F137" s="30">
        <v>306.08</v>
      </c>
      <c r="G137" s="30">
        <v>306.86</v>
      </c>
      <c r="H137" s="30">
        <v>462.87</v>
      </c>
      <c r="I137" s="30">
        <v>72.25</v>
      </c>
      <c r="L137" s="1"/>
      <c r="U137" s="144"/>
      <c r="V137" s="144"/>
      <c r="W137" s="144"/>
      <c r="X137" s="144"/>
      <c r="Y137" s="144"/>
      <c r="Z137" s="144"/>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27">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28">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29">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759.5</v>
      </c>
      <c r="C465" s="39">
        <v>248.18</v>
      </c>
      <c r="D465" s="39">
        <v>414.88</v>
      </c>
      <c r="E465" s="39">
        <v>417.96</v>
      </c>
      <c r="F465" s="39">
        <v>480.19</v>
      </c>
      <c r="G465" s="39">
        <v>470.3</v>
      </c>
      <c r="H465" s="39">
        <v>601.38</v>
      </c>
      <c r="I465" s="39">
        <v>90.77</v>
      </c>
    </row>
    <row r="466" spans="1:13">
      <c r="A466" s="1">
        <v>45606</v>
      </c>
      <c r="B466" s="39">
        <v>764.64</v>
      </c>
      <c r="C466" s="39">
        <v>254.7</v>
      </c>
      <c r="D466" s="39">
        <v>419.43</v>
      </c>
      <c r="E466" s="39">
        <v>428.31</v>
      </c>
      <c r="F466" s="39">
        <v>493.01</v>
      </c>
      <c r="G466" s="39">
        <v>482.72</v>
      </c>
      <c r="H466" s="39">
        <v>607.19000000000005</v>
      </c>
      <c r="I466" s="39">
        <v>92.83</v>
      </c>
    </row>
    <row r="467" spans="1:13">
      <c r="A467" s="1">
        <v>45613</v>
      </c>
      <c r="B467" s="39">
        <v>780.08</v>
      </c>
      <c r="C467" s="39">
        <v>258.83</v>
      </c>
      <c r="D467" s="39">
        <v>430.14</v>
      </c>
      <c r="E467" s="39">
        <v>427.83</v>
      </c>
      <c r="F467" s="39">
        <v>493.26</v>
      </c>
      <c r="G467" s="39">
        <v>485.88</v>
      </c>
      <c r="H467" s="39">
        <v>623.12</v>
      </c>
      <c r="I467" s="39">
        <v>94.63</v>
      </c>
      <c r="J467" s="39">
        <f>AVERAGE(I464:I467)*10</f>
        <v>924.02499999999986</v>
      </c>
      <c r="K467" t="s">
        <v>57</v>
      </c>
      <c r="L467" s="102">
        <f>AVERAGE([2]GBP!$L6438:$L6441)</f>
        <v>1.1684573875231925</v>
      </c>
      <c r="M467" s="102">
        <f>J467/L467</f>
        <v>790.80761512294259</v>
      </c>
    </row>
    <row r="468" spans="1:13">
      <c r="A468" s="1">
        <v>45620</v>
      </c>
      <c r="B468" s="39">
        <v>774.69</v>
      </c>
      <c r="C468" s="39">
        <v>259.70999999999998</v>
      </c>
      <c r="D468" s="39">
        <v>432.61</v>
      </c>
      <c r="E468" s="39">
        <v>429.51</v>
      </c>
      <c r="F468" s="39">
        <v>494.9</v>
      </c>
      <c r="G468" s="39">
        <v>481.93</v>
      </c>
      <c r="H468" s="39">
        <v>609.28</v>
      </c>
      <c r="I468" s="39">
        <v>95.72</v>
      </c>
    </row>
    <row r="469" spans="1:13">
      <c r="A469" s="1">
        <v>45627</v>
      </c>
      <c r="B469" s="39">
        <v>786.06</v>
      </c>
      <c r="C469" s="39">
        <v>261.3</v>
      </c>
      <c r="D469" s="39">
        <v>433.55</v>
      </c>
      <c r="E469" s="39">
        <v>430.51</v>
      </c>
      <c r="F469" s="39">
        <v>495.67</v>
      </c>
      <c r="G469" s="39">
        <v>481.12</v>
      </c>
      <c r="H469" s="39">
        <v>604.35</v>
      </c>
      <c r="I469" s="39">
        <v>97.26</v>
      </c>
    </row>
    <row r="470" spans="1:13">
      <c r="A470" s="1">
        <v>45634</v>
      </c>
      <c r="B470" s="39">
        <v>787.94</v>
      </c>
      <c r="C470" s="39">
        <v>258.62</v>
      </c>
      <c r="D470" s="39">
        <v>430.6</v>
      </c>
      <c r="E470" s="39">
        <v>428.04</v>
      </c>
      <c r="F470" s="39">
        <v>491.62</v>
      </c>
      <c r="G470" s="39">
        <v>500.24</v>
      </c>
      <c r="H470" s="39">
        <v>619.19000000000005</v>
      </c>
      <c r="I470" s="39">
        <v>95.98</v>
      </c>
    </row>
    <row r="471" spans="1:13">
      <c r="A471" s="1">
        <v>45641</v>
      </c>
      <c r="B471" s="39">
        <v>766</v>
      </c>
      <c r="C471" s="39">
        <v>255.57</v>
      </c>
      <c r="D471" s="39">
        <v>432.38</v>
      </c>
      <c r="E471" s="39">
        <v>451.92</v>
      </c>
      <c r="F471" s="39">
        <v>500.37</v>
      </c>
      <c r="G471" s="39">
        <v>495.14</v>
      </c>
      <c r="H471" s="39">
        <v>612.19000000000005</v>
      </c>
      <c r="I471" s="39">
        <v>96.33</v>
      </c>
      <c r="J471" s="39">
        <f>AVERAGE(I468:I471)*10</f>
        <v>963.22500000000002</v>
      </c>
      <c r="K471" t="s">
        <v>57</v>
      </c>
      <c r="L471" s="102">
        <f>AVERAGE([2]GBP!$L6442:$L6445)</f>
        <v>1.1693192809265565</v>
      </c>
      <c r="M471" s="102">
        <f>J471/L471</f>
        <v>823.74849684916728</v>
      </c>
    </row>
    <row r="472" spans="1:13">
      <c r="A472" s="1">
        <v>45648</v>
      </c>
      <c r="B472" s="39">
        <v>767.32</v>
      </c>
      <c r="C472" s="39">
        <v>257.22000000000003</v>
      </c>
      <c r="D472" s="39">
        <v>437.25</v>
      </c>
      <c r="E472" s="39">
        <v>448.28</v>
      </c>
      <c r="F472" s="39">
        <v>496.86</v>
      </c>
      <c r="G472" s="39">
        <v>499.98</v>
      </c>
      <c r="H472" s="39">
        <v>607.91999999999996</v>
      </c>
      <c r="I472" s="39">
        <v>97.17</v>
      </c>
      <c r="L472" s="102"/>
      <c r="M472" s="102"/>
    </row>
    <row r="473" spans="1:13">
      <c r="A473" s="1">
        <v>45655</v>
      </c>
      <c r="B473" s="39">
        <v>756.69</v>
      </c>
      <c r="C473" s="39">
        <v>257.19</v>
      </c>
      <c r="D473" s="39">
        <v>436.13</v>
      </c>
      <c r="E473" s="39">
        <v>460.57</v>
      </c>
      <c r="F473" s="39">
        <v>500.09</v>
      </c>
      <c r="G473" s="39">
        <v>505.26</v>
      </c>
      <c r="H473" s="39">
        <v>619.13</v>
      </c>
      <c r="I473" s="39">
        <v>97.67</v>
      </c>
      <c r="L473" s="102"/>
      <c r="M473" s="102"/>
    </row>
    <row r="474" spans="1:13">
      <c r="A474" s="1">
        <v>45662</v>
      </c>
      <c r="B474" s="39">
        <v>742.63</v>
      </c>
      <c r="C474" s="39">
        <v>261.57</v>
      </c>
      <c r="D474" s="39">
        <v>441.32</v>
      </c>
      <c r="E474" s="39">
        <v>447.39</v>
      </c>
      <c r="F474" s="39">
        <v>497.75</v>
      </c>
      <c r="G474" s="39">
        <v>493.39</v>
      </c>
      <c r="H474" s="39">
        <v>620.82000000000005</v>
      </c>
      <c r="I474" s="39">
        <v>96.76</v>
      </c>
      <c r="L474" s="102"/>
      <c r="M474" s="102"/>
    </row>
    <row r="475" spans="1:13">
      <c r="A475" s="1">
        <v>45669</v>
      </c>
      <c r="B475" s="39">
        <v>744.32</v>
      </c>
      <c r="C475" s="39">
        <v>255.43</v>
      </c>
      <c r="D475" s="39">
        <v>429.43</v>
      </c>
      <c r="E475" s="39">
        <v>479.94</v>
      </c>
      <c r="F475" s="39">
        <v>492.89</v>
      </c>
      <c r="G475" s="39">
        <v>496.1</v>
      </c>
      <c r="H475" s="39">
        <v>618.62</v>
      </c>
      <c r="I475" s="39">
        <v>96.39</v>
      </c>
      <c r="J475" s="39">
        <f>AVERAGE(I472:I475)*10</f>
        <v>969.97500000000002</v>
      </c>
      <c r="K475" t="s">
        <v>57</v>
      </c>
      <c r="L475" s="102">
        <f>AVERAGE([2]GBP!$L6656:$L6677)</f>
        <v>1.1945891189866311</v>
      </c>
      <c r="M475" s="102">
        <f t="shared" ref="M475" si="130">J475/L475</f>
        <v>811.97374443091269</v>
      </c>
    </row>
    <row r="476" spans="1:13">
      <c r="A476" s="1">
        <v>45676</v>
      </c>
      <c r="B476" s="39">
        <v>740.01</v>
      </c>
      <c r="C476" s="39">
        <v>253.15</v>
      </c>
      <c r="D476" s="39">
        <v>428.65</v>
      </c>
      <c r="E476" s="39">
        <v>477.37</v>
      </c>
      <c r="F476" s="39">
        <v>481.07</v>
      </c>
      <c r="G476" s="39">
        <v>498.63</v>
      </c>
      <c r="H476" s="39">
        <v>615.59</v>
      </c>
      <c r="I476" s="39">
        <v>98.5</v>
      </c>
    </row>
    <row r="477" spans="1:13">
      <c r="A477" s="1">
        <v>45683</v>
      </c>
      <c r="B477" s="39">
        <v>740.88</v>
      </c>
      <c r="C477" s="39">
        <v>254.61</v>
      </c>
      <c r="D477" s="39">
        <v>435.85</v>
      </c>
      <c r="E477" s="39">
        <v>479.46</v>
      </c>
      <c r="F477" s="39">
        <v>484.4</v>
      </c>
      <c r="G477" s="39">
        <v>505.18</v>
      </c>
      <c r="H477" s="39">
        <v>604.23</v>
      </c>
      <c r="I477" s="39">
        <v>99.9</v>
      </c>
    </row>
    <row r="478" spans="1:13">
      <c r="A478" s="1">
        <v>45690</v>
      </c>
      <c r="B478" s="39">
        <v>741.13</v>
      </c>
      <c r="C478" s="39">
        <v>254.66</v>
      </c>
      <c r="D478" s="39">
        <v>436.19</v>
      </c>
      <c r="E478" s="39">
        <v>498.66</v>
      </c>
      <c r="F478" s="39">
        <v>483.88</v>
      </c>
      <c r="G478" s="39">
        <v>502.98</v>
      </c>
      <c r="H478" s="39">
        <v>610.1</v>
      </c>
      <c r="I478" s="39">
        <v>100.2</v>
      </c>
    </row>
    <row r="479" spans="1:13">
      <c r="A479" s="1">
        <v>45697</v>
      </c>
      <c r="B479" s="39">
        <v>723.27</v>
      </c>
      <c r="C479" s="39">
        <v>253.88</v>
      </c>
      <c r="D479" s="39">
        <v>439.2</v>
      </c>
      <c r="E479" s="39">
        <v>501.92</v>
      </c>
      <c r="F479" s="39">
        <v>488.7</v>
      </c>
      <c r="G479" s="39">
        <v>503.34</v>
      </c>
      <c r="H479" s="39">
        <v>628.04</v>
      </c>
      <c r="I479" s="39">
        <v>101.83</v>
      </c>
    </row>
    <row r="480" spans="1:13">
      <c r="A480" s="1">
        <v>45704</v>
      </c>
      <c r="B480" s="39">
        <v>718.21</v>
      </c>
      <c r="C480" s="39">
        <v>254.94</v>
      </c>
      <c r="D480" s="39">
        <v>432.32</v>
      </c>
      <c r="E480" s="39">
        <v>499.32</v>
      </c>
      <c r="F480" s="39">
        <v>491.71</v>
      </c>
      <c r="G480" s="39">
        <v>495.19</v>
      </c>
      <c r="H480" s="39">
        <v>624.04999999999995</v>
      </c>
      <c r="I480" s="39">
        <v>102.05</v>
      </c>
      <c r="J480" s="39">
        <f>AVERAGE(I477:I480)*10</f>
        <v>1009.95</v>
      </c>
      <c r="K480" t="s">
        <v>57</v>
      </c>
      <c r="L480" s="102">
        <f>AVERAGE([2]GBP!$L6678:$L6697)</f>
        <v>1.2001247437341873</v>
      </c>
      <c r="M480" s="102">
        <f t="shared" ref="M480" si="131">J480/L480</f>
        <v>841.53751955612654</v>
      </c>
    </row>
    <row r="481" spans="1:13">
      <c r="A481" s="1">
        <v>45711</v>
      </c>
      <c r="B481" s="39">
        <v>719.85</v>
      </c>
      <c r="C481" s="39">
        <v>256.07</v>
      </c>
      <c r="D481" s="39">
        <v>433.92</v>
      </c>
      <c r="E481" s="39">
        <v>497.77</v>
      </c>
      <c r="F481" s="39">
        <v>488.14</v>
      </c>
      <c r="G481" s="39">
        <v>492.62</v>
      </c>
      <c r="H481" s="39">
        <v>624.71</v>
      </c>
      <c r="I481" s="39">
        <v>101.84</v>
      </c>
    </row>
    <row r="482" spans="1:13">
      <c r="A482" s="1">
        <v>45718</v>
      </c>
      <c r="B482" s="39">
        <v>724.39</v>
      </c>
      <c r="C482" s="39">
        <v>253.09</v>
      </c>
      <c r="D482" s="39">
        <v>433.97</v>
      </c>
      <c r="E482" s="39">
        <v>468.02</v>
      </c>
      <c r="F482" s="39">
        <v>485.82</v>
      </c>
      <c r="G482" s="39">
        <v>494.63</v>
      </c>
      <c r="H482" s="39">
        <v>637.39</v>
      </c>
      <c r="I482" s="39">
        <v>103.06</v>
      </c>
    </row>
    <row r="483" spans="1:13">
      <c r="A483" s="1">
        <v>45725</v>
      </c>
      <c r="B483" s="39">
        <v>727.81</v>
      </c>
      <c r="C483" s="39">
        <v>250.36</v>
      </c>
      <c r="D483" s="39">
        <v>432.11</v>
      </c>
      <c r="E483" s="39">
        <v>470.69</v>
      </c>
      <c r="F483" s="39">
        <v>485.8</v>
      </c>
      <c r="G483" s="39">
        <v>493.65</v>
      </c>
      <c r="H483" s="39">
        <v>625.30999999999995</v>
      </c>
      <c r="I483" s="39">
        <v>101.81</v>
      </c>
    </row>
    <row r="484" spans="1:13">
      <c r="A484" s="1">
        <v>45732</v>
      </c>
      <c r="B484" s="39">
        <v>737.85</v>
      </c>
      <c r="C484" s="39">
        <v>250.11</v>
      </c>
      <c r="D484" s="39">
        <v>436.37</v>
      </c>
      <c r="E484" s="39">
        <v>470.71</v>
      </c>
      <c r="F484" s="39">
        <v>484.17</v>
      </c>
      <c r="G484" s="39">
        <v>489.55</v>
      </c>
      <c r="H484" s="39">
        <v>606.1</v>
      </c>
      <c r="I484" s="39">
        <v>102.83</v>
      </c>
      <c r="J484" s="39">
        <f>AVERAGE(I481:I484)*10</f>
        <v>1023.85</v>
      </c>
      <c r="K484" t="s">
        <v>57</v>
      </c>
      <c r="L484" s="102">
        <f>AVERAGE([2]GBP!$L6698:$L6722)</f>
        <v>1.1973105149708205</v>
      </c>
      <c r="M484" s="102">
        <f t="shared" ref="M484" si="132">J484/L484</f>
        <v>855.12487128282851</v>
      </c>
    </row>
    <row r="485" spans="1:13">
      <c r="A485" s="1">
        <v>45739</v>
      </c>
      <c r="B485" s="39">
        <v>739.48</v>
      </c>
      <c r="C485" s="39">
        <v>252.43</v>
      </c>
      <c r="D485" s="39">
        <v>438.18</v>
      </c>
      <c r="E485" s="39">
        <v>469.1</v>
      </c>
      <c r="F485" s="39">
        <v>488.41</v>
      </c>
      <c r="G485" s="39">
        <v>491.57</v>
      </c>
      <c r="H485" s="39">
        <v>621.98</v>
      </c>
      <c r="I485" s="39">
        <v>102.76</v>
      </c>
    </row>
    <row r="486" spans="1:13">
      <c r="A486" s="1">
        <v>45746</v>
      </c>
      <c r="B486" s="39">
        <v>742.29</v>
      </c>
      <c r="C486" s="39">
        <v>247.41</v>
      </c>
      <c r="D486" s="39">
        <v>439.62</v>
      </c>
      <c r="E486" s="39">
        <v>473.33</v>
      </c>
      <c r="F486" s="39">
        <v>490.42</v>
      </c>
      <c r="G486" s="39">
        <v>494.54</v>
      </c>
      <c r="H486" s="39">
        <v>616.89</v>
      </c>
      <c r="I486" s="39">
        <v>102.94</v>
      </c>
    </row>
    <row r="487" spans="1:13">
      <c r="A487" s="1">
        <v>45753</v>
      </c>
      <c r="B487" s="39">
        <v>741.09</v>
      </c>
      <c r="C487" s="39">
        <v>248.51</v>
      </c>
      <c r="D487" s="39">
        <v>434.76</v>
      </c>
      <c r="E487" s="39">
        <v>459.7</v>
      </c>
      <c r="F487" s="39">
        <v>488.75</v>
      </c>
      <c r="G487" s="39">
        <v>489.56</v>
      </c>
      <c r="H487" s="39">
        <v>628.53</v>
      </c>
      <c r="I487" s="39">
        <v>102.04</v>
      </c>
    </row>
    <row r="488" spans="1:13">
      <c r="A488" s="1">
        <v>45760</v>
      </c>
      <c r="B488" s="39">
        <v>738.47</v>
      </c>
      <c r="C488" s="39">
        <v>244.36</v>
      </c>
      <c r="D488" s="39">
        <v>436.15</v>
      </c>
      <c r="E488" s="39">
        <v>461.47</v>
      </c>
      <c r="F488" s="39">
        <v>484.94</v>
      </c>
      <c r="G488" s="39">
        <v>492.36</v>
      </c>
      <c r="H488" s="39">
        <v>634.82000000000005</v>
      </c>
      <c r="I488" s="39">
        <v>103.6</v>
      </c>
    </row>
    <row r="489" spans="1:13">
      <c r="A489" s="1">
        <v>45767</v>
      </c>
      <c r="B489" s="39">
        <v>739.35</v>
      </c>
      <c r="C489" s="39">
        <v>245.37</v>
      </c>
      <c r="D489" s="39">
        <v>440.17</v>
      </c>
      <c r="E489" s="39">
        <v>463.43</v>
      </c>
      <c r="F489" s="39">
        <v>486.1</v>
      </c>
      <c r="G489" s="39">
        <v>496.61</v>
      </c>
      <c r="H489" s="39">
        <v>633.63</v>
      </c>
      <c r="I489" s="39">
        <v>103.85</v>
      </c>
      <c r="J489" s="39">
        <f>AVERAGE(I486:I489)*10</f>
        <v>1031.0750000000003</v>
      </c>
      <c r="K489" t="s">
        <v>57</v>
      </c>
      <c r="L489" s="102">
        <f>AVERAGE([2]GBP!$L6723:$L6740)</f>
        <v>1.1721691312102847</v>
      </c>
      <c r="M489" s="102">
        <f t="shared" ref="M489" si="133">J489/L489</f>
        <v>879.62988663197245</v>
      </c>
    </row>
    <row r="490" spans="1:13">
      <c r="A490" s="1">
        <v>45774</v>
      </c>
      <c r="B490" s="39">
        <v>736.53</v>
      </c>
      <c r="C490" s="39">
        <v>245.88</v>
      </c>
      <c r="D490" s="39">
        <v>437.02</v>
      </c>
      <c r="E490" s="39">
        <v>459.32</v>
      </c>
      <c r="F490" s="39">
        <v>490.24</v>
      </c>
      <c r="G490" s="39">
        <v>491.64</v>
      </c>
      <c r="H490" s="39">
        <v>633.5</v>
      </c>
      <c r="I490" s="39">
        <v>100.8</v>
      </c>
    </row>
    <row r="491" spans="1:13">
      <c r="A491" s="1">
        <v>45781</v>
      </c>
      <c r="B491" s="39">
        <v>729.39</v>
      </c>
      <c r="C491" s="39">
        <v>241.61</v>
      </c>
      <c r="D491" s="39">
        <v>432.77</v>
      </c>
      <c r="E491" s="39">
        <v>459.31</v>
      </c>
      <c r="F491" s="39">
        <v>485.3</v>
      </c>
      <c r="G491" s="39">
        <v>485.18</v>
      </c>
      <c r="H491" s="39">
        <v>620.48</v>
      </c>
      <c r="I491" s="39">
        <v>98.85</v>
      </c>
    </row>
    <row r="492" spans="1:13">
      <c r="A492" s="1">
        <v>45788</v>
      </c>
      <c r="B492" s="39">
        <v>723.54</v>
      </c>
      <c r="C492" s="39">
        <v>246.5</v>
      </c>
      <c r="D492" s="39">
        <v>435.5</v>
      </c>
      <c r="E492" s="39">
        <v>460.72</v>
      </c>
      <c r="F492" s="39">
        <v>495.93</v>
      </c>
      <c r="G492" s="39">
        <v>487.28</v>
      </c>
      <c r="H492" s="39">
        <v>614.79</v>
      </c>
      <c r="I492" s="39">
        <v>98.52</v>
      </c>
    </row>
    <row r="493" spans="1:13">
      <c r="A493" s="1">
        <v>45795</v>
      </c>
      <c r="B493" s="39">
        <v>732.69</v>
      </c>
      <c r="C493" s="39">
        <v>244.68</v>
      </c>
      <c r="D493" s="39">
        <v>441.56</v>
      </c>
      <c r="E493" s="39">
        <v>463.32</v>
      </c>
      <c r="F493" s="39">
        <v>485.84</v>
      </c>
      <c r="G493" s="39">
        <v>488.82</v>
      </c>
      <c r="H493" s="39">
        <v>628.63</v>
      </c>
      <c r="I493" s="39">
        <v>99.22</v>
      </c>
      <c r="J493" s="39">
        <f>AVERAGE(I490:I493)*10</f>
        <v>993.47499999999991</v>
      </c>
      <c r="K493" t="s">
        <v>57</v>
      </c>
      <c r="L493" s="102">
        <f>AVERAGE([2]GBP!$L6741:$L6759)</f>
        <v>1.1823312061753544</v>
      </c>
      <c r="M493" s="102">
        <f t="shared" ref="M493" si="134">J493/L493</f>
        <v>840.26793407045977</v>
      </c>
    </row>
    <row r="494" spans="1:13">
      <c r="A494" s="1">
        <v>45802</v>
      </c>
      <c r="B494" s="39">
        <v>735.33</v>
      </c>
      <c r="C494" s="39">
        <v>245.96</v>
      </c>
      <c r="D494" s="39">
        <v>433.77</v>
      </c>
      <c r="E494" s="39">
        <v>463.74</v>
      </c>
      <c r="F494" s="39">
        <v>486.84</v>
      </c>
      <c r="G494" s="39">
        <v>491.77</v>
      </c>
      <c r="H494" s="39">
        <v>617.91</v>
      </c>
      <c r="I494" s="39">
        <v>97.98</v>
      </c>
    </row>
    <row r="495" spans="1:13">
      <c r="A495" s="1">
        <v>45809</v>
      </c>
      <c r="B495" s="39">
        <v>730.52</v>
      </c>
      <c r="C495" s="39">
        <v>242.3</v>
      </c>
      <c r="D495" s="39">
        <v>437.11</v>
      </c>
      <c r="E495" s="39">
        <v>458.14</v>
      </c>
      <c r="F495" s="39">
        <v>488.74</v>
      </c>
      <c r="G495" s="39">
        <v>494.04</v>
      </c>
      <c r="H495" s="39">
        <v>637.01</v>
      </c>
      <c r="I495" s="39">
        <v>98.69</v>
      </c>
    </row>
    <row r="496" spans="1:13">
      <c r="A496" s="1">
        <v>45816</v>
      </c>
      <c r="B496" s="39">
        <v>735.92</v>
      </c>
      <c r="C496" s="39">
        <v>244.98</v>
      </c>
      <c r="D496" s="39">
        <v>436.05</v>
      </c>
      <c r="E496" s="39">
        <v>458.61</v>
      </c>
      <c r="F496" s="39">
        <v>487.06</v>
      </c>
      <c r="G496" s="39">
        <v>498.69</v>
      </c>
      <c r="H496" s="39">
        <v>638.35</v>
      </c>
      <c r="I496" s="39">
        <v>98.43</v>
      </c>
    </row>
    <row r="497" spans="1:13">
      <c r="A497" s="1">
        <v>45823</v>
      </c>
      <c r="B497" s="39">
        <v>737.94</v>
      </c>
      <c r="C497" s="39">
        <v>244.74</v>
      </c>
      <c r="D497" s="39">
        <v>437.84</v>
      </c>
      <c r="E497" s="39">
        <v>462.27</v>
      </c>
      <c r="F497" s="39">
        <v>485.05</v>
      </c>
      <c r="G497" s="39">
        <v>498.39</v>
      </c>
      <c r="H497" s="39">
        <v>623.42999999999995</v>
      </c>
      <c r="I497" s="39">
        <v>98.91</v>
      </c>
      <c r="J497" s="39">
        <f>AVERAGE(I494:I497)*10</f>
        <v>985.02499999999998</v>
      </c>
      <c r="K497" t="s">
        <v>57</v>
      </c>
      <c r="L497" s="102">
        <f>AVERAGE([2]GBP!$L6760:$L6784)</f>
        <v>1.1800583297330436</v>
      </c>
      <c r="M497" s="102">
        <f>J497/L497</f>
        <v>834.72568701145087</v>
      </c>
    </row>
    <row r="498" spans="1:13">
      <c r="A498" s="1">
        <v>45830</v>
      </c>
      <c r="B498" s="39">
        <v>739.29</v>
      </c>
      <c r="C498" s="39">
        <v>239.78</v>
      </c>
      <c r="D498" s="39">
        <v>436.64</v>
      </c>
      <c r="E498" s="39">
        <v>457.86</v>
      </c>
      <c r="F498" s="39">
        <v>484.91</v>
      </c>
      <c r="G498" s="39">
        <v>497.07</v>
      </c>
      <c r="H498" s="39">
        <v>630.74</v>
      </c>
      <c r="I498" s="39">
        <v>95.52</v>
      </c>
    </row>
    <row r="499" spans="1:13">
      <c r="A499" s="1">
        <v>45837</v>
      </c>
      <c r="B499" s="39">
        <v>738.78</v>
      </c>
      <c r="C499" s="39">
        <v>242.26</v>
      </c>
      <c r="D499" s="39">
        <v>428.86</v>
      </c>
      <c r="E499" s="39">
        <v>474.05</v>
      </c>
      <c r="F499" s="39">
        <v>487.15</v>
      </c>
      <c r="G499" s="39">
        <v>495.49</v>
      </c>
      <c r="H499" s="39">
        <v>630.54</v>
      </c>
      <c r="I499" s="39">
        <v>95.88</v>
      </c>
    </row>
    <row r="500" spans="1:13">
      <c r="A500" s="1">
        <v>45844</v>
      </c>
      <c r="B500" s="39">
        <v>739.72</v>
      </c>
      <c r="C500" s="39">
        <v>238.76</v>
      </c>
      <c r="D500" s="39">
        <v>429.21</v>
      </c>
      <c r="E500" s="39">
        <v>458.45</v>
      </c>
      <c r="F500" s="39">
        <v>487.38</v>
      </c>
      <c r="G500" s="39">
        <v>499.01</v>
      </c>
      <c r="H500" s="39">
        <v>611.80999999999995</v>
      </c>
      <c r="I500" s="39">
        <v>92.99</v>
      </c>
    </row>
    <row r="501" spans="1:13">
      <c r="A501" s="1">
        <v>45851</v>
      </c>
      <c r="B501" s="39">
        <v>731.99</v>
      </c>
      <c r="C501" s="39">
        <v>238.8</v>
      </c>
      <c r="D501" s="39">
        <v>428.57</v>
      </c>
      <c r="E501" s="39">
        <v>463.6</v>
      </c>
      <c r="F501" s="39">
        <v>476.69</v>
      </c>
      <c r="G501" s="39">
        <v>494.39</v>
      </c>
      <c r="H501" s="39">
        <v>626.39</v>
      </c>
      <c r="I501" s="39">
        <v>93.86</v>
      </c>
      <c r="J501" s="1"/>
    </row>
    <row r="502" spans="1:13">
      <c r="A502" s="1">
        <v>45858</v>
      </c>
      <c r="B502" s="39">
        <v>733.71</v>
      </c>
      <c r="C502" s="39">
        <v>237.9</v>
      </c>
      <c r="D502" s="39">
        <v>426.76</v>
      </c>
      <c r="E502" s="39">
        <v>461.07</v>
      </c>
      <c r="F502" s="39">
        <v>477.03</v>
      </c>
      <c r="G502" s="39">
        <v>488.04</v>
      </c>
      <c r="H502" s="39">
        <v>641.04</v>
      </c>
      <c r="I502" s="39">
        <v>93.72</v>
      </c>
      <c r="J502" s="39">
        <f>AVERAGE(I499:I502)*10</f>
        <v>941.12500000000011</v>
      </c>
      <c r="K502" t="s">
        <v>57</v>
      </c>
      <c r="L502" s="102">
        <f>AVERAGE([2]GBP!$L6785:$L6803)</f>
        <v>1.1577197520051106</v>
      </c>
      <c r="M502" s="102">
        <f>J502/L502</f>
        <v>812.91262273967459</v>
      </c>
    </row>
    <row r="503" spans="1:13">
      <c r="A503" s="1">
        <v>45865</v>
      </c>
      <c r="B503" s="39">
        <v>723.91</v>
      </c>
      <c r="C503" s="39">
        <v>239.74</v>
      </c>
      <c r="D503" s="39">
        <v>433.14</v>
      </c>
      <c r="E503" s="39">
        <v>460.12</v>
      </c>
      <c r="F503" s="39">
        <v>475.2</v>
      </c>
      <c r="G503" s="39">
        <v>490.02</v>
      </c>
      <c r="H503" s="39">
        <v>631.88</v>
      </c>
      <c r="I503" s="39">
        <v>94.72</v>
      </c>
      <c r="J503" s="1"/>
    </row>
    <row r="504" spans="1:13">
      <c r="A504" s="1">
        <v>45872</v>
      </c>
      <c r="B504" s="39">
        <v>711.74</v>
      </c>
      <c r="C504" s="39">
        <v>240.61</v>
      </c>
      <c r="D504" s="39">
        <v>424.05</v>
      </c>
      <c r="E504" s="39">
        <v>453.31</v>
      </c>
      <c r="F504" s="39">
        <v>476.71</v>
      </c>
      <c r="G504" s="39">
        <v>493.52</v>
      </c>
      <c r="H504" s="39">
        <v>632.79999999999995</v>
      </c>
      <c r="I504" s="39">
        <v>95.45</v>
      </c>
      <c r="J504" s="39"/>
      <c r="L504" s="102"/>
    </row>
    <row r="505" spans="1:13">
      <c r="A505" s="1">
        <v>45879</v>
      </c>
      <c r="B505" s="39">
        <v>712.42</v>
      </c>
      <c r="C505" s="39">
        <v>238.24</v>
      </c>
      <c r="D505" s="39">
        <v>420.48</v>
      </c>
      <c r="E505" s="39">
        <v>452.7</v>
      </c>
      <c r="F505" s="39">
        <v>490.64</v>
      </c>
      <c r="G505" s="39">
        <v>491.77</v>
      </c>
      <c r="H505" s="39">
        <v>644.91</v>
      </c>
      <c r="I505" s="39">
        <v>96.28</v>
      </c>
      <c r="J505" s="1"/>
    </row>
    <row r="506" spans="1:13">
      <c r="A506" s="1">
        <v>45886</v>
      </c>
      <c r="B506" s="39">
        <v>722.31</v>
      </c>
      <c r="C506" s="39">
        <v>239.44</v>
      </c>
      <c r="D506" s="39">
        <v>417.24</v>
      </c>
      <c r="E506" s="39">
        <v>453.12</v>
      </c>
      <c r="F506" s="39">
        <v>485.74</v>
      </c>
      <c r="G506" s="39">
        <v>495.08</v>
      </c>
      <c r="H506" s="39">
        <v>618.79999999999995</v>
      </c>
      <c r="I506" s="39">
        <v>97.74</v>
      </c>
      <c r="J506" s="39">
        <f>AVERAGE(I503:I506)*10</f>
        <v>960.47500000000014</v>
      </c>
      <c r="K506" t="s">
        <v>57</v>
      </c>
      <c r="L506" s="102">
        <f>AVERAGE([2]GBP!$L6804:$L6818)</f>
        <v>1.1542535344240039</v>
      </c>
      <c r="M506" s="102">
        <f>J506/L506</f>
        <v>832.11787649348355</v>
      </c>
    </row>
    <row r="507" spans="1:13">
      <c r="A507" s="1">
        <v>45893</v>
      </c>
      <c r="B507" s="39">
        <v>711.28</v>
      </c>
      <c r="C507" s="39">
        <v>240.86</v>
      </c>
      <c r="D507" s="39">
        <v>424.04</v>
      </c>
      <c r="E507" s="39">
        <v>454.65</v>
      </c>
      <c r="F507" s="39">
        <v>486.26</v>
      </c>
      <c r="G507" s="39">
        <v>489.9</v>
      </c>
      <c r="H507" s="39">
        <v>640.15</v>
      </c>
      <c r="I507" s="39">
        <v>98.41</v>
      </c>
      <c r="J507" s="1"/>
    </row>
    <row r="508" spans="1:13">
      <c r="A508" s="1">
        <v>45900</v>
      </c>
      <c r="B508" s="39">
        <v>706.59</v>
      </c>
      <c r="C508" s="39">
        <v>241.96</v>
      </c>
      <c r="D508" s="39">
        <v>412.8</v>
      </c>
      <c r="E508" s="39">
        <v>446.16</v>
      </c>
      <c r="F508" s="39">
        <v>473.52</v>
      </c>
      <c r="G508" s="39">
        <v>491.16</v>
      </c>
      <c r="H508" s="39">
        <v>657.75</v>
      </c>
      <c r="I508" s="39">
        <v>98.63</v>
      </c>
      <c r="J508" s="1"/>
    </row>
    <row r="509" spans="1:13">
      <c r="A509" s="1">
        <v>45907</v>
      </c>
      <c r="B509" s="39">
        <v>661.14</v>
      </c>
      <c r="C509" s="39">
        <v>236.69</v>
      </c>
      <c r="D509" s="39">
        <v>423.38</v>
      </c>
      <c r="E509" s="39">
        <v>444.26</v>
      </c>
      <c r="F509" s="39">
        <v>469.71</v>
      </c>
      <c r="G509" s="39">
        <v>488.4</v>
      </c>
      <c r="H509" s="39">
        <v>645.07000000000005</v>
      </c>
      <c r="I509" s="39">
        <v>97.33</v>
      </c>
      <c r="J509" s="1"/>
    </row>
    <row r="510" spans="1:13">
      <c r="A510" s="1">
        <v>45914</v>
      </c>
      <c r="B510" s="39">
        <v>640.1</v>
      </c>
      <c r="C510" s="39">
        <v>231.01</v>
      </c>
      <c r="D510" s="39">
        <v>401.98</v>
      </c>
      <c r="E510" s="39">
        <v>445.48</v>
      </c>
      <c r="F510" s="39">
        <v>476.7</v>
      </c>
      <c r="G510" s="39">
        <v>490.11</v>
      </c>
      <c r="H510" s="39">
        <v>632.79</v>
      </c>
      <c r="I510" s="39">
        <v>96.99</v>
      </c>
      <c r="J510" s="1"/>
    </row>
    <row r="511" spans="1:13">
      <c r="A511" s="1">
        <v>45921</v>
      </c>
      <c r="B511" s="39">
        <v>618.46</v>
      </c>
      <c r="C511" s="39">
        <v>227.81</v>
      </c>
      <c r="D511" s="39">
        <v>400.81</v>
      </c>
      <c r="E511" s="39">
        <v>445.01</v>
      </c>
      <c r="F511" s="39">
        <v>468.62</v>
      </c>
      <c r="G511" s="39">
        <v>488.73</v>
      </c>
      <c r="H511" s="39">
        <v>635.48</v>
      </c>
      <c r="I511" s="39">
        <v>96.8</v>
      </c>
      <c r="J511" s="39">
        <f>AVERAGE(I507:I511)*10</f>
        <v>976.32</v>
      </c>
      <c r="K511" t="s">
        <v>57</v>
      </c>
      <c r="L511" s="102">
        <v>1.149</v>
      </c>
      <c r="M511" s="102">
        <f>J511/L511</f>
        <v>849.71279373368145</v>
      </c>
    </row>
    <row r="512" spans="1:13">
      <c r="A512" s="1">
        <v>45928</v>
      </c>
      <c r="B512" s="39">
        <v>615.07000000000005</v>
      </c>
      <c r="C512" s="39">
        <v>225.61</v>
      </c>
      <c r="D512" s="39">
        <v>388.75</v>
      </c>
      <c r="E512" s="39">
        <v>445.71</v>
      </c>
      <c r="F512" s="39">
        <v>459.97</v>
      </c>
      <c r="G512" s="39">
        <v>483.64</v>
      </c>
      <c r="H512" s="39">
        <v>636.48</v>
      </c>
      <c r="I512" s="39">
        <v>97.55</v>
      </c>
      <c r="J512" s="1"/>
    </row>
    <row r="513" spans="1:13">
      <c r="A513" s="1">
        <v>45935</v>
      </c>
      <c r="B513" s="39">
        <v>605.29</v>
      </c>
      <c r="C513" s="39">
        <v>223.27</v>
      </c>
      <c r="D513" s="39">
        <v>376.98</v>
      </c>
      <c r="E513" s="39">
        <v>444.13</v>
      </c>
      <c r="F513" s="39">
        <v>467.67</v>
      </c>
      <c r="G513" s="39">
        <v>472.92</v>
      </c>
      <c r="H513" s="39">
        <v>628.14</v>
      </c>
      <c r="I513" s="39">
        <v>98.65</v>
      </c>
      <c r="J513" s="39"/>
      <c r="M513" s="102"/>
    </row>
    <row r="514" spans="1:13">
      <c r="A514" s="1">
        <v>45942</v>
      </c>
      <c r="B514" s="39">
        <v>580.29999999999995</v>
      </c>
      <c r="C514" s="39">
        <v>221.1</v>
      </c>
      <c r="D514" s="39">
        <v>366.82</v>
      </c>
      <c r="E514" s="39">
        <v>443.51</v>
      </c>
      <c r="F514" s="39">
        <v>464.42</v>
      </c>
      <c r="G514" s="39">
        <v>478.44</v>
      </c>
      <c r="H514" s="39">
        <v>643.97</v>
      </c>
      <c r="I514" s="39">
        <v>97.65</v>
      </c>
      <c r="J514" s="1"/>
    </row>
    <row r="515" spans="1:13">
      <c r="A515" s="1">
        <v>45949</v>
      </c>
      <c r="B515" s="39">
        <v>579.80999999999995</v>
      </c>
      <c r="C515" s="39">
        <v>217.85</v>
      </c>
      <c r="D515" s="39">
        <v>368.21</v>
      </c>
      <c r="E515" s="39">
        <v>438.29</v>
      </c>
      <c r="F515" s="39">
        <v>451.54</v>
      </c>
      <c r="G515" s="39">
        <v>474.19</v>
      </c>
      <c r="H515" s="39">
        <v>625.22</v>
      </c>
      <c r="I515" s="39">
        <v>102.66</v>
      </c>
      <c r="J515" s="39">
        <f>AVERAGE(I512:I515)*10</f>
        <v>991.27499999999998</v>
      </c>
      <c r="K515" t="s">
        <v>82</v>
      </c>
      <c r="L515" s="102">
        <v>1.149</v>
      </c>
      <c r="M515" s="102">
        <f>J515/L515</f>
        <v>862.72845953002604</v>
      </c>
    </row>
    <row r="516" spans="1:13">
      <c r="A516" s="1">
        <v>45956</v>
      </c>
      <c r="B516" s="39">
        <v>573.01</v>
      </c>
      <c r="C516" s="39">
        <v>216.23</v>
      </c>
      <c r="D516" s="39">
        <v>356.44</v>
      </c>
      <c r="E516" s="39">
        <v>439.01</v>
      </c>
      <c r="F516" s="39">
        <v>450.61</v>
      </c>
      <c r="G516" s="39">
        <v>470.83</v>
      </c>
      <c r="H516" s="39">
        <v>630.37</v>
      </c>
      <c r="I516" s="39">
        <v>102.5</v>
      </c>
      <c r="J516" s="1"/>
    </row>
    <row r="517" spans="1:13">
      <c r="A517" s="1">
        <v>45963</v>
      </c>
      <c r="B517" s="39">
        <v>543.30999999999995</v>
      </c>
      <c r="C517" s="39">
        <v>215.17</v>
      </c>
      <c r="D517" s="39">
        <v>347.02</v>
      </c>
      <c r="E517" s="39">
        <v>442.01</v>
      </c>
      <c r="F517" s="39">
        <v>432.34</v>
      </c>
      <c r="G517" s="39">
        <v>463.49</v>
      </c>
      <c r="H517" s="39">
        <v>635.39</v>
      </c>
      <c r="I517" s="39">
        <v>101.9</v>
      </c>
      <c r="J517" s="1"/>
    </row>
    <row r="518" spans="1:13">
      <c r="A518" s="1">
        <v>45970</v>
      </c>
      <c r="B518" s="39">
        <v>550.1</v>
      </c>
      <c r="C518" s="39">
        <v>212.92</v>
      </c>
      <c r="D518" s="39">
        <v>341.06</v>
      </c>
      <c r="E518" s="39">
        <v>438.6</v>
      </c>
      <c r="F518" s="39">
        <v>400.04</v>
      </c>
      <c r="G518" s="39">
        <v>444.55</v>
      </c>
      <c r="H518" s="39">
        <v>625.23</v>
      </c>
      <c r="I518" s="39">
        <v>101.07</v>
      </c>
    </row>
    <row r="519" spans="1:13">
      <c r="A519" s="1">
        <v>45977</v>
      </c>
      <c r="B519" s="39">
        <v>571.38</v>
      </c>
      <c r="C519" s="39">
        <v>214.96</v>
      </c>
      <c r="D519" s="39">
        <v>344.11</v>
      </c>
      <c r="E519" s="39">
        <v>434.57</v>
      </c>
      <c r="F519" s="39">
        <v>415.3</v>
      </c>
      <c r="G519" s="39">
        <v>455.62</v>
      </c>
      <c r="H519" s="39">
        <v>620.36</v>
      </c>
      <c r="I519" s="39">
        <v>102.31</v>
      </c>
      <c r="J519" s="39">
        <f>AVERAGE(I516:I519)*10</f>
        <v>1019.45</v>
      </c>
      <c r="K519" t="s">
        <v>82</v>
      </c>
      <c r="L519" s="39">
        <v>1.1399999999999999</v>
      </c>
      <c r="M519" s="102">
        <f>J519/L519</f>
        <v>894.25438596491244</v>
      </c>
    </row>
    <row r="520" spans="1:13">
      <c r="A520" s="1">
        <v>45984</v>
      </c>
      <c r="B520" s="39">
        <v>540.89</v>
      </c>
      <c r="C520" s="39">
        <v>210.09</v>
      </c>
      <c r="D520" s="39">
        <v>334.73</v>
      </c>
      <c r="E520" s="39">
        <v>414.38</v>
      </c>
      <c r="F520" s="39">
        <v>403.95</v>
      </c>
      <c r="G520" s="39">
        <v>448.69</v>
      </c>
      <c r="H520" s="39">
        <v>641.75</v>
      </c>
      <c r="I520" s="39">
        <v>105.04</v>
      </c>
      <c r="J520" s="1"/>
    </row>
    <row r="521" spans="1:13">
      <c r="A521" s="1">
        <v>45991</v>
      </c>
      <c r="B521" s="39">
        <v>500.39</v>
      </c>
      <c r="C521" s="39">
        <v>209.96</v>
      </c>
      <c r="D521" s="39">
        <v>318.37</v>
      </c>
      <c r="E521" s="39">
        <v>422.14</v>
      </c>
      <c r="F521" s="39">
        <v>399.87</v>
      </c>
      <c r="G521" s="39">
        <v>445.42</v>
      </c>
      <c r="H521" s="39">
        <v>618.28</v>
      </c>
      <c r="I521" s="39">
        <v>104.83</v>
      </c>
      <c r="J521" s="1"/>
    </row>
    <row r="522" spans="1:13">
      <c r="A522" s="1">
        <v>45998</v>
      </c>
      <c r="B522" s="39">
        <v>473.45</v>
      </c>
      <c r="C522" s="39">
        <v>208.6</v>
      </c>
      <c r="D522" s="39">
        <v>311.36</v>
      </c>
      <c r="E522" s="39">
        <v>415.75</v>
      </c>
      <c r="F522" s="39">
        <v>384.15</v>
      </c>
      <c r="G522" s="39">
        <v>431.96</v>
      </c>
      <c r="H522" s="39">
        <v>595.02</v>
      </c>
      <c r="I522" s="39">
        <v>106.12</v>
      </c>
      <c r="J522" s="39"/>
    </row>
    <row r="523" spans="1:13">
      <c r="J523" s="1"/>
    </row>
    <row r="524" spans="1:13">
      <c r="J524" s="1"/>
    </row>
    <row r="525" spans="1:13">
      <c r="J525" s="1"/>
    </row>
    <row r="526" spans="1:13">
      <c r="J526" s="1"/>
    </row>
    <row r="527" spans="1:13">
      <c r="J527" s="1"/>
    </row>
    <row r="528" spans="1:13">
      <c r="J528" s="1"/>
    </row>
    <row r="529" spans="10:10">
      <c r="J529" s="1"/>
    </row>
    <row r="530" spans="10:10">
      <c r="J530" s="1"/>
    </row>
    <row r="531" spans="10:10">
      <c r="J531" s="1"/>
    </row>
    <row r="532" spans="10:10">
      <c r="J532" s="1"/>
    </row>
    <row r="533" spans="10:10">
      <c r="J533" s="1"/>
    </row>
    <row r="534" spans="10:10">
      <c r="J534" s="1"/>
    </row>
    <row r="535" spans="10:10">
      <c r="J535" s="1"/>
    </row>
    <row r="536" spans="10:10">
      <c r="J536" s="1"/>
    </row>
    <row r="537" spans="10:10">
      <c r="J537" s="1"/>
    </row>
    <row r="538" spans="10:10">
      <c r="J538" s="1"/>
    </row>
    <row r="539" spans="10:10">
      <c r="J539" s="1"/>
    </row>
    <row r="540" spans="10:10">
      <c r="J540" s="1"/>
    </row>
    <row r="541" spans="10:10">
      <c r="J541" s="1"/>
    </row>
    <row r="542" spans="10:10">
      <c r="J542" s="1"/>
    </row>
    <row r="543" spans="10:10">
      <c r="J543" s="1"/>
    </row>
    <row r="544" spans="10:10">
      <c r="J544" s="1"/>
    </row>
    <row r="545" spans="10:10">
      <c r="J545" s="1"/>
    </row>
    <row r="546" spans="10:10">
      <c r="J546" s="1"/>
    </row>
    <row r="547" spans="10:10">
      <c r="J547" s="1"/>
    </row>
    <row r="548" spans="10:10">
      <c r="J548" s="42" t="s">
        <v>20</v>
      </c>
    </row>
    <row r="683" spans="11:20">
      <c r="K683" s="30"/>
      <c r="L683" s="30"/>
      <c r="M683" s="30"/>
      <c r="N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K686" s="30"/>
      <c r="L686" s="30"/>
      <c r="M686" s="30"/>
      <c r="N686" s="30"/>
      <c r="O686" s="30"/>
      <c r="P686" s="30"/>
      <c r="Q686" s="30"/>
      <c r="R686" s="30"/>
      <c r="T686" s="30"/>
    </row>
    <row r="687" spans="11:20">
      <c r="K687" s="30"/>
      <c r="L687" s="30"/>
      <c r="M687" s="30"/>
      <c r="N687" s="30"/>
      <c r="O687" s="30"/>
      <c r="P687" s="30"/>
      <c r="Q687" s="30"/>
      <c r="R687" s="30"/>
      <c r="T687" s="30"/>
    </row>
    <row r="688" spans="11:20">
      <c r="K688" s="30"/>
      <c r="L688" s="30"/>
      <c r="M688" s="30"/>
      <c r="N688" s="30"/>
      <c r="O688" s="30"/>
      <c r="P688" s="30"/>
      <c r="Q688" s="30"/>
      <c r="R688" s="30"/>
      <c r="T688" s="30"/>
    </row>
    <row r="689" spans="11:20">
      <c r="K689" s="30"/>
      <c r="L689" s="30"/>
      <c r="M689" s="30"/>
      <c r="O689" s="30"/>
      <c r="P689" s="30"/>
      <c r="Q689" s="30"/>
      <c r="R689" s="30"/>
      <c r="T689" s="30"/>
    </row>
    <row r="690" spans="11:20">
      <c r="K690" s="30"/>
      <c r="L690" s="30"/>
      <c r="M690" s="30"/>
      <c r="O690" s="30"/>
      <c r="P690" s="30"/>
      <c r="Q690" s="30"/>
      <c r="R690" s="30"/>
      <c r="T690" s="30"/>
    </row>
    <row r="691" spans="11:20">
      <c r="K691" s="30"/>
      <c r="L691" s="30"/>
      <c r="M691" s="30"/>
      <c r="O691" s="30"/>
      <c r="P691" s="30"/>
      <c r="Q691" s="30"/>
      <c r="R691" s="30"/>
      <c r="T691" s="30"/>
    </row>
    <row r="692" spans="11:20">
      <c r="K692" s="30"/>
      <c r="L692" s="30"/>
      <c r="M692" s="30"/>
      <c r="N692" s="30"/>
      <c r="O692" s="30"/>
      <c r="P692" s="30"/>
      <c r="Q692" s="30"/>
      <c r="R692" s="30"/>
      <c r="T692" s="30"/>
    </row>
    <row r="693" spans="11:20">
      <c r="K693" s="30"/>
      <c r="L693" s="30"/>
      <c r="M693" s="30"/>
      <c r="N693" s="30"/>
      <c r="O693" s="30"/>
      <c r="P693" s="30"/>
      <c r="Q693" s="30"/>
      <c r="R693" s="30"/>
      <c r="T693" s="30"/>
    </row>
    <row r="694" spans="11:20">
      <c r="T694" s="30"/>
    </row>
    <row r="696" spans="11:20">
      <c r="L696" s="39"/>
      <c r="M696" s="39"/>
      <c r="N696" s="39"/>
      <c r="O696" s="39"/>
      <c r="P696" s="39"/>
      <c r="Q696" s="39"/>
      <c r="R696" s="39"/>
      <c r="S696" s="39"/>
    </row>
    <row r="697" spans="11:20">
      <c r="L697" s="39"/>
      <c r="M697" s="39"/>
      <c r="N697" s="39"/>
      <c r="O697" s="39"/>
      <c r="P697" s="39"/>
      <c r="Q697" s="39"/>
      <c r="R697" s="39"/>
      <c r="S697" s="39"/>
    </row>
    <row r="698" spans="11:20">
      <c r="L698" s="39"/>
      <c r="M698" s="39"/>
      <c r="N698" s="39"/>
      <c r="O698" s="39"/>
      <c r="P698" s="39"/>
      <c r="Q698" s="39"/>
      <c r="R698" s="39"/>
      <c r="S698" s="39"/>
    </row>
    <row r="699" spans="11:20">
      <c r="L699" s="39"/>
      <c r="M699" s="39"/>
      <c r="N699" s="39"/>
      <c r="O699" s="39"/>
      <c r="P699" s="39"/>
      <c r="Q699" s="39"/>
      <c r="R699" s="39"/>
      <c r="S699" s="39"/>
    </row>
    <row r="700" spans="11:20">
      <c r="L700" s="39"/>
      <c r="M700" s="39"/>
      <c r="N700" s="39"/>
      <c r="O700" s="39"/>
      <c r="P700" s="39"/>
      <c r="Q700" s="39"/>
      <c r="R700" s="39"/>
      <c r="S700" s="39"/>
    </row>
    <row r="701" spans="11:20">
      <c r="L701" s="39"/>
      <c r="M701" s="39"/>
      <c r="N701" s="39"/>
      <c r="O701" s="39"/>
      <c r="P701" s="39"/>
      <c r="Q701" s="39"/>
      <c r="R701" s="39"/>
      <c r="S701" s="39"/>
    </row>
    <row r="702" spans="11:20">
      <c r="L702" s="39"/>
      <c r="M702" s="39"/>
      <c r="N702" s="39"/>
      <c r="O702" s="39"/>
      <c r="P702" s="39"/>
      <c r="Q702" s="39"/>
      <c r="R702" s="39"/>
      <c r="S702" s="39"/>
    </row>
    <row r="703" spans="11:20">
      <c r="L703" s="39"/>
      <c r="M703" s="39"/>
      <c r="N703" s="39"/>
      <c r="O703" s="39"/>
      <c r="P703" s="39"/>
      <c r="Q703" s="39"/>
      <c r="R703" s="39"/>
      <c r="S703" s="39"/>
    </row>
    <row r="704" spans="11:20">
      <c r="L704" s="39"/>
      <c r="M704" s="39"/>
      <c r="N704" s="39"/>
      <c r="O704" s="39"/>
      <c r="P704" s="39"/>
      <c r="Q704" s="39"/>
      <c r="R704" s="39"/>
      <c r="S704" s="39"/>
    </row>
    <row r="705" spans="12:19">
      <c r="L705" s="39"/>
      <c r="M705" s="39"/>
      <c r="N705" s="39"/>
      <c r="O705" s="39"/>
      <c r="P705" s="39"/>
      <c r="Q705" s="39"/>
      <c r="R705" s="39"/>
      <c r="S705" s="39"/>
    </row>
    <row r="706" spans="12:19">
      <c r="L706" s="39"/>
      <c r="M706" s="39"/>
      <c r="N706" s="39"/>
      <c r="O706" s="39"/>
      <c r="P706" s="39"/>
      <c r="Q706" s="39"/>
      <c r="R706" s="39"/>
      <c r="S706" s="39"/>
    </row>
    <row r="707" spans="12:19">
      <c r="L707" s="39"/>
      <c r="M707" s="39"/>
      <c r="N707" s="39"/>
      <c r="O707" s="39"/>
      <c r="P707" s="39"/>
      <c r="Q707" s="39"/>
      <c r="R707" s="39"/>
      <c r="S707" s="39"/>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row>
    <row r="771" spans="12:20">
      <c r="L771" s="47"/>
      <c r="M771" s="47"/>
      <c r="N771" s="47"/>
      <c r="O771" s="47"/>
      <c r="P771" s="47"/>
      <c r="Q771" s="47"/>
      <c r="R771" s="47"/>
      <c r="S771" s="47"/>
    </row>
    <row r="772" spans="12:20">
      <c r="L772" s="47"/>
      <c r="M772" s="47"/>
      <c r="N772" s="47"/>
      <c r="O772" s="47"/>
      <c r="P772" s="47"/>
      <c r="Q772" s="47"/>
      <c r="R772" s="47"/>
      <c r="S772" s="47"/>
    </row>
    <row r="773" spans="12:20">
      <c r="L773" s="47"/>
      <c r="M773" s="47"/>
      <c r="N773" s="47"/>
      <c r="O773" s="47"/>
      <c r="P773" s="47"/>
      <c r="Q773" s="47"/>
      <c r="R773" s="47"/>
      <c r="S773" s="47"/>
    </row>
    <row r="774" spans="12:20">
      <c r="L774" s="47"/>
      <c r="M774" s="47"/>
      <c r="N774" s="47"/>
      <c r="O774" s="47"/>
      <c r="P774" s="47"/>
      <c r="Q774" s="47"/>
      <c r="R774" s="47"/>
      <c r="S774" s="47"/>
    </row>
    <row r="775" spans="12:20">
      <c r="L775" s="47"/>
      <c r="M775" s="47"/>
      <c r="N775" s="47"/>
      <c r="O775" s="47"/>
      <c r="P775" s="47"/>
      <c r="Q775" s="47"/>
      <c r="R775" s="47"/>
      <c r="S775" s="47"/>
    </row>
    <row r="776" spans="12:20">
      <c r="L776" s="47"/>
      <c r="M776" s="47"/>
      <c r="N776" s="47"/>
      <c r="O776" s="47"/>
      <c r="P776" s="47"/>
      <c r="Q776" s="47"/>
      <c r="R776" s="47"/>
      <c r="S776" s="47"/>
    </row>
    <row r="777" spans="12:20">
      <c r="L777" s="47"/>
      <c r="M777" s="47"/>
      <c r="N777" s="47"/>
      <c r="O777" s="47"/>
      <c r="P777" s="47"/>
      <c r="Q777" s="47"/>
      <c r="R777" s="47"/>
      <c r="S777" s="47"/>
    </row>
    <row r="778" spans="12:20">
      <c r="L778" s="47"/>
      <c r="M778" s="47"/>
      <c r="N778" s="47"/>
      <c r="O778" s="47"/>
      <c r="P778" s="47"/>
      <c r="Q778" s="47"/>
      <c r="R778" s="47"/>
      <c r="S778" s="47"/>
      <c r="T778" s="47"/>
    </row>
    <row r="862" spans="21:27">
      <c r="U862" s="30"/>
      <c r="V862" s="30"/>
      <c r="W862" s="30"/>
      <c r="X862" s="30"/>
      <c r="Y862" s="30"/>
      <c r="Z862" s="30"/>
      <c r="AA862" s="30"/>
    </row>
    <row r="863" spans="21:27">
      <c r="U863" s="30"/>
      <c r="V863" s="30"/>
      <c r="W863" s="30"/>
      <c r="X863" s="30"/>
      <c r="Y863" s="30"/>
      <c r="Z863" s="30"/>
      <c r="AA863" s="30"/>
    </row>
    <row r="864" spans="21:27">
      <c r="U864" s="30"/>
      <c r="V864" s="30"/>
      <c r="W864" s="30"/>
      <c r="X864" s="30"/>
      <c r="Y864" s="30"/>
      <c r="Z864" s="30"/>
      <c r="AA864" s="30"/>
    </row>
    <row r="865" spans="10:27">
      <c r="U865" s="30"/>
      <c r="V865" s="30"/>
      <c r="W865" s="30"/>
      <c r="X865" s="30"/>
      <c r="Y865" s="30"/>
      <c r="Z865" s="30"/>
      <c r="AA865" s="30"/>
    </row>
    <row r="866" spans="10:27">
      <c r="U866" s="30"/>
      <c r="V866" s="30"/>
      <c r="W866" s="30"/>
      <c r="X866" s="30"/>
      <c r="Y866" s="30"/>
      <c r="Z866" s="30"/>
      <c r="AA866" s="30"/>
    </row>
    <row r="867" spans="10:27">
      <c r="U867" s="30"/>
      <c r="V867" s="30"/>
      <c r="W867" s="30"/>
      <c r="X867" s="30"/>
      <c r="Y867" s="30"/>
      <c r="Z867" s="30"/>
      <c r="AA867" s="30"/>
    </row>
    <row r="868" spans="10:27">
      <c r="U868" s="30"/>
      <c r="V868" s="30"/>
      <c r="W868" s="30"/>
      <c r="X868" s="30"/>
      <c r="Y868" s="30"/>
      <c r="Z868" s="30"/>
      <c r="AA868" s="30"/>
    </row>
    <row r="869" spans="10:27">
      <c r="U869" s="30"/>
      <c r="V869" s="30"/>
      <c r="W869" s="30"/>
      <c r="X869" s="30"/>
      <c r="Y869" s="30"/>
      <c r="Z869" s="30"/>
      <c r="AA869" s="30"/>
    </row>
    <row r="870" spans="10:27">
      <c r="U870" s="30"/>
      <c r="V870" s="30"/>
      <c r="W870" s="30"/>
      <c r="X870" s="30"/>
      <c r="Y870" s="30"/>
      <c r="Z870" s="30"/>
      <c r="AA870" s="30"/>
    </row>
    <row r="871" spans="10:27">
      <c r="J871" s="39"/>
      <c r="U871" s="30"/>
      <c r="V871" s="30"/>
      <c r="W871" s="30"/>
      <c r="X871" s="30"/>
      <c r="Y871" s="30"/>
      <c r="Z871" s="30"/>
      <c r="AA871" s="30"/>
    </row>
    <row r="872" spans="10:27">
      <c r="J872" s="39"/>
      <c r="U872" s="30"/>
      <c r="V872" s="30"/>
      <c r="W872" s="30"/>
      <c r="X872" s="30"/>
      <c r="Y872" s="30"/>
      <c r="Z872" s="30"/>
      <c r="AA872" s="30"/>
    </row>
    <row r="873" spans="10:27">
      <c r="J873" s="39"/>
      <c r="U873" s="30"/>
      <c r="V873" s="30"/>
      <c r="W873" s="30"/>
      <c r="X873" s="30"/>
      <c r="Y873" s="30"/>
      <c r="Z873" s="30"/>
      <c r="AA873" s="30"/>
    </row>
    <row r="874" spans="10:27">
      <c r="J874" s="39"/>
    </row>
    <row r="875" spans="10:27">
      <c r="J875" s="39"/>
    </row>
    <row r="876" spans="10:27">
      <c r="J876" s="39"/>
    </row>
    <row r="877" spans="10:27">
      <c r="J877" s="39"/>
    </row>
    <row r="878" spans="10:27">
      <c r="J878" s="39"/>
    </row>
    <row r="879" spans="10:27">
      <c r="J879" s="39"/>
    </row>
    <row r="880" spans="10:27">
      <c r="J880" s="39"/>
    </row>
    <row r="881" spans="10:28">
      <c r="J881" s="39"/>
    </row>
    <row r="882" spans="10:28">
      <c r="J882" s="39"/>
    </row>
    <row r="883" spans="10:28">
      <c r="J883" s="39"/>
    </row>
    <row r="884" spans="10:28">
      <c r="J884" s="39"/>
    </row>
    <row r="885" spans="10:28">
      <c r="J885" s="39"/>
    </row>
    <row r="886" spans="10:28">
      <c r="J886" s="39"/>
    </row>
    <row r="887" spans="10:28">
      <c r="U887" s="45"/>
      <c r="V887" s="45"/>
      <c r="W887" s="45"/>
      <c r="X887" s="45"/>
      <c r="Y887" s="45"/>
      <c r="Z887" s="45"/>
      <c r="AA887" s="45"/>
      <c r="AB887" s="45"/>
    </row>
    <row r="888" spans="10:28">
      <c r="U888" s="45"/>
      <c r="V888" s="45"/>
      <c r="W888" s="45"/>
      <c r="X888" s="45"/>
      <c r="Y888" s="45"/>
      <c r="Z888" s="45"/>
      <c r="AA888" s="45"/>
      <c r="AB888" s="45"/>
    </row>
    <row r="889" spans="10:28">
      <c r="U889" s="45"/>
      <c r="V889" s="45"/>
      <c r="W889" s="45"/>
      <c r="X889" s="45"/>
      <c r="Y889" s="45"/>
      <c r="Z889" s="45"/>
      <c r="AA889" s="45"/>
      <c r="AB889" s="45"/>
    </row>
    <row r="890" spans="10:28">
      <c r="U890" s="45"/>
      <c r="V890" s="45"/>
      <c r="W890" s="45"/>
      <c r="X890" s="45"/>
      <c r="Y890" s="45"/>
      <c r="Z890" s="45"/>
      <c r="AA890" s="45"/>
      <c r="AB890" s="45"/>
    </row>
    <row r="891" spans="10:28">
      <c r="U891" s="45"/>
      <c r="V891" s="45"/>
      <c r="W891" s="45"/>
      <c r="X891" s="45"/>
      <c r="Y891" s="45"/>
      <c r="Z891" s="45"/>
      <c r="AA891" s="45"/>
      <c r="AB891" s="45"/>
    </row>
    <row r="892" spans="10:28">
      <c r="U892" s="45"/>
      <c r="V892" s="45"/>
      <c r="W892" s="45"/>
      <c r="X892" s="45"/>
      <c r="Y892" s="45"/>
      <c r="Z892" s="45"/>
      <c r="AA892" s="45"/>
      <c r="AB892" s="45"/>
    </row>
    <row r="893" spans="10:28">
      <c r="U893" s="45"/>
      <c r="V893" s="45"/>
      <c r="W893" s="45"/>
      <c r="X893" s="45"/>
      <c r="Y893" s="45"/>
      <c r="Z893" s="45"/>
      <c r="AA893" s="45"/>
      <c r="AB893" s="45"/>
    </row>
    <row r="894" spans="10:28">
      <c r="U894" s="45"/>
      <c r="V894" s="45"/>
      <c r="W894" s="45"/>
      <c r="X894" s="45"/>
      <c r="Y894" s="45"/>
      <c r="Z894" s="45"/>
      <c r="AA894" s="45"/>
      <c r="AB894" s="45"/>
    </row>
    <row r="895" spans="10:28">
      <c r="U895" s="45"/>
      <c r="V895" s="45"/>
      <c r="W895" s="45"/>
      <c r="X895" s="45"/>
      <c r="Y895" s="45"/>
      <c r="Z895" s="45"/>
      <c r="AA895" s="45"/>
      <c r="AB895" s="45"/>
    </row>
    <row r="896" spans="10: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8">
      <c r="U945" s="45"/>
      <c r="V945" s="45"/>
      <c r="W945" s="45"/>
      <c r="X945" s="45"/>
      <c r="Y945" s="45"/>
      <c r="Z945" s="45"/>
      <c r="AA945" s="45"/>
      <c r="AB945" s="45"/>
    </row>
    <row r="946" spans="21:28">
      <c r="U946" s="45"/>
      <c r="V946" s="45"/>
      <c r="W946" s="45"/>
      <c r="X946" s="45"/>
      <c r="Y946" s="45"/>
      <c r="Z946" s="45"/>
      <c r="AA946" s="45"/>
      <c r="AB946" s="45"/>
    </row>
    <row r="947" spans="21:28">
      <c r="U947" s="45"/>
      <c r="V947" s="45"/>
      <c r="W947" s="45"/>
      <c r="X947" s="45"/>
      <c r="Y947" s="45"/>
      <c r="Z947" s="45"/>
      <c r="AA947" s="45"/>
      <c r="AB947" s="45"/>
    </row>
    <row r="948" spans="21:28">
      <c r="U948" s="45"/>
      <c r="V948" s="45"/>
      <c r="W948" s="45"/>
      <c r="X948" s="45"/>
      <c r="Y948" s="45"/>
      <c r="Z948" s="45"/>
      <c r="AA948" s="45"/>
      <c r="AB948" s="45"/>
    </row>
    <row r="949" spans="21:28">
      <c r="U949" s="45"/>
      <c r="V949" s="45"/>
      <c r="W949" s="45"/>
      <c r="X949" s="45"/>
      <c r="Y949" s="45"/>
      <c r="Z949" s="45"/>
      <c r="AA949" s="45"/>
      <c r="AB949" s="45"/>
    </row>
    <row r="950" spans="21:28">
      <c r="U950" s="45"/>
      <c r="V950" s="45"/>
      <c r="W950" s="45"/>
      <c r="X950" s="45"/>
      <c r="Y950" s="45"/>
      <c r="Z950" s="45"/>
      <c r="AA950" s="45"/>
      <c r="AB950" s="45"/>
    </row>
    <row r="951" spans="21:28">
      <c r="U951" s="45"/>
      <c r="V951" s="45"/>
      <c r="W951" s="45"/>
      <c r="X951" s="45"/>
      <c r="Y951" s="45"/>
      <c r="Z951" s="45"/>
      <c r="AA951" s="45"/>
      <c r="AB951" s="45"/>
    </row>
    <row r="952" spans="21:28">
      <c r="U952" s="45"/>
      <c r="V952" s="45"/>
      <c r="W952" s="45"/>
      <c r="X952" s="45"/>
      <c r="Y952" s="45"/>
      <c r="Z952" s="45"/>
      <c r="AA952" s="45"/>
      <c r="AB952" s="45"/>
    </row>
    <row r="953" spans="21:28">
      <c r="U953" s="45"/>
    </row>
    <row r="954" spans="21:28">
      <c r="U954" s="45"/>
    </row>
    <row r="955" spans="21:28">
      <c r="U955" s="45"/>
    </row>
    <row r="956" spans="21:28">
      <c r="U956"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tabSelected="1" zoomScale="80" zoomScaleNormal="80" workbookViewId="0">
      <selection activeCell="T23" sqref="T23"/>
    </sheetView>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45962</v>
      </c>
      <c r="O4" s="117">
        <f>EDATE(N4,-1)</f>
        <v>45931</v>
      </c>
      <c r="P4" s="118" t="s">
        <v>37</v>
      </c>
      <c r="Q4" s="117">
        <f>EDATE(N4,-12)</f>
        <v>45597</v>
      </c>
      <c r="R4" s="118" t="s">
        <v>36</v>
      </c>
    </row>
    <row r="5" spans="13:20" ht="18" customHeight="1">
      <c r="M5" s="119" t="s">
        <v>1</v>
      </c>
      <c r="N5" s="120">
        <f>VLOOKUP($N$4,'EU (ex UK) monthly prices'!$B$9:$K$362,2,FALSE)</f>
        <v>5406.9</v>
      </c>
      <c r="O5" s="120">
        <f>VLOOKUP($O$4,'EU (ex UK) monthly prices'!$B$9:$K$362,2,FALSE)</f>
        <v>5763.44</v>
      </c>
      <c r="P5" s="121">
        <f>(N5-O5)/O5</f>
        <v>-6.1862359979456709E-2</v>
      </c>
      <c r="Q5" s="120">
        <f>VLOOKUP($Q$4,'EU (ex UK) monthly prices'!$B$9:$K$362,2,FALSE)</f>
        <v>7730.1</v>
      </c>
      <c r="R5" s="121">
        <f>(N5-Q5)/Q5</f>
        <v>-0.30053944968370405</v>
      </c>
      <c r="T5" s="33"/>
    </row>
    <row r="6" spans="13:20" ht="18" customHeight="1">
      <c r="M6" s="122" t="s">
        <v>0</v>
      </c>
      <c r="N6" s="123">
        <f>VLOOKUP($N$4,'EU (ex UK) monthly prices'!$B$9:$K$362,3,FALSE)</f>
        <v>2119.8250000000003</v>
      </c>
      <c r="O6" s="123">
        <f>VLOOKUP($O$4,'EU (ex UK) monthly prices'!$B$9:$K$362,3,FALSE)</f>
        <v>2187.2400000000002</v>
      </c>
      <c r="P6" s="124">
        <f>(N6-O6)/O6</f>
        <v>-3.0821949123095754E-2</v>
      </c>
      <c r="Q6" s="123">
        <f>VLOOKUP($Q$4,'EU (ex UK) monthly prices'!$B$9:$K$362,3,FALSE)</f>
        <v>2565.5</v>
      </c>
      <c r="R6" s="124">
        <f>(N6-Q6)/Q6</f>
        <v>-0.17371857337750915</v>
      </c>
      <c r="T6" s="34"/>
    </row>
    <row r="7" spans="13:20" ht="18" customHeight="1">
      <c r="M7" s="119" t="s">
        <v>2</v>
      </c>
      <c r="N7" s="120">
        <f>VLOOKUP($N$4,'EU (ex UK) monthly prices'!$B$9:$K$362,4,FALSE)</f>
        <v>3345.6750000000002</v>
      </c>
      <c r="O7" s="120">
        <f>VLOOKUP($O$4,'EU (ex UK) monthly prices'!$B$9:$K$362,4,FALSE)</f>
        <v>3630.94</v>
      </c>
      <c r="P7" s="121">
        <f>(N7-O7)/O7</f>
        <v>-7.8565054779203142E-2</v>
      </c>
      <c r="Q7" s="120">
        <f>VLOOKUP($Q$4,'EU (ex UK) monthly prices'!$B$9:$K$362,4,FALSE)</f>
        <v>4261.26</v>
      </c>
      <c r="R7" s="121">
        <f>(N7-Q7)/Q7</f>
        <v>-0.2148625054561327</v>
      </c>
      <c r="T7" s="34"/>
    </row>
    <row r="8" spans="13:20" ht="18" customHeight="1">
      <c r="M8" s="122" t="s">
        <v>4</v>
      </c>
      <c r="N8" s="123">
        <f>VLOOKUP($N$4,'EU (ex UK) monthly prices'!$B$9:$K$362,9,FALSE)</f>
        <v>1033.125</v>
      </c>
      <c r="O8" s="123">
        <f>VLOOKUP($O$4,'EU (ex UK) monthly prices'!$B$9:$K$362,9,FALSE)</f>
        <v>1006.72</v>
      </c>
      <c r="P8" s="124">
        <f>(N8-O8)/O8</f>
        <v>2.6228742848061003E-2</v>
      </c>
      <c r="Q8" s="123">
        <f>VLOOKUP($Q$4,'EU (ex UK) monthly prices'!$B$9:$K$362,9,FALSE)</f>
        <v>942.44</v>
      </c>
      <c r="R8" s="124">
        <f>(N8-Q8)/Q8</f>
        <v>9.6223632273672532E-2</v>
      </c>
      <c r="T8" s="34"/>
    </row>
    <row r="9" spans="13:20" ht="18" customHeight="1">
      <c r="M9" s="119" t="s">
        <v>13</v>
      </c>
      <c r="N9" s="120">
        <f>VLOOKUP($N$4,'EU (ex UK) monthly prices'!$B$9:$K$362,10,FALSE)</f>
        <v>4767.96875</v>
      </c>
      <c r="O9" s="120">
        <f>VLOOKUP($O$4,'EU (ex UK) monthly prices'!$B$9:$K$362,10,FALSE)</f>
        <v>4998.2450000000008</v>
      </c>
      <c r="P9" s="121">
        <f>(N9-O9)/O9</f>
        <v>-4.6071421068795297E-2</v>
      </c>
      <c r="Q9" s="120">
        <f>VLOOKUP($Q$4,'EU (ex UK) monthly prices'!$B$9:$K$362,10,FALSE)</f>
        <v>5019.3649999999998</v>
      </c>
      <c r="R9" s="121">
        <f>(N9-Q9)/Q9</f>
        <v>-5.0085269750257212E-2</v>
      </c>
      <c r="T9" s="34"/>
    </row>
    <row r="10" spans="13:20">
      <c r="M10" s="145" t="s">
        <v>40</v>
      </c>
      <c r="N10" s="145"/>
      <c r="O10" s="145"/>
      <c r="P10" s="145"/>
      <c r="Q10" s="145"/>
      <c r="R10" s="145"/>
      <c r="T10" s="34"/>
    </row>
    <row r="11" spans="13:20" ht="14.5" customHeight="1">
      <c r="M11" s="145" t="s">
        <v>38</v>
      </c>
      <c r="N11" s="145"/>
      <c r="O11" s="145"/>
      <c r="P11" s="145"/>
      <c r="Q11" s="145"/>
      <c r="R11" s="145"/>
      <c r="T11" s="34"/>
    </row>
    <row r="12" spans="13:20" ht="15.75" customHeight="1">
      <c r="M12" s="146"/>
      <c r="N12" s="146"/>
      <c r="O12" s="146"/>
      <c r="P12" s="146"/>
      <c r="Q12" s="146"/>
      <c r="R12" s="146"/>
      <c r="T12" s="35"/>
    </row>
    <row r="13" spans="13:20">
      <c r="M13" s="146"/>
      <c r="N13" s="146"/>
      <c r="O13" s="146"/>
      <c r="P13" s="146"/>
      <c r="Q13" s="146"/>
      <c r="R13" s="146"/>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topLeftCell="A220"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1" t="s">
        <v>22</v>
      </c>
      <c r="C8" s="142" t="s">
        <v>7</v>
      </c>
      <c r="D8" s="142"/>
      <c r="E8" s="142"/>
      <c r="F8" s="142"/>
      <c r="G8" s="142"/>
      <c r="H8" s="142"/>
      <c r="I8" s="142"/>
      <c r="J8" s="142"/>
      <c r="K8" s="142"/>
    </row>
    <row r="9" spans="1:13">
      <c r="B9" s="141"/>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47" t="s">
        <v>49</v>
      </c>
      <c r="C238" s="147"/>
      <c r="D238" s="147"/>
      <c r="E238" s="147"/>
      <c r="F238" s="147"/>
      <c r="G238" s="147"/>
      <c r="H238" s="147"/>
      <c r="I238" s="147"/>
      <c r="J238" s="147"/>
      <c r="K238" s="147"/>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48" t="s">
        <v>40</v>
      </c>
      <c r="N10" s="148"/>
      <c r="O10" s="148"/>
      <c r="P10" s="148"/>
      <c r="Q10" s="148"/>
      <c r="R10" s="148"/>
      <c r="T10" s="34"/>
    </row>
    <row r="11" spans="13:20" ht="15.5">
      <c r="M11" s="148" t="s">
        <v>38</v>
      </c>
      <c r="N11" s="148"/>
      <c r="O11" s="148"/>
      <c r="P11" s="148"/>
      <c r="Q11" s="148"/>
      <c r="R11" s="148"/>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topLeftCell="A5" workbookViewId="0">
      <selection activeCell="A5" sqref="A5"/>
    </sheetView>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49" t="s">
        <v>50</v>
      </c>
      <c r="B4" s="149"/>
      <c r="C4" s="149"/>
      <c r="D4" s="149"/>
      <c r="E4" s="149"/>
      <c r="F4" s="149"/>
      <c r="G4" s="149"/>
      <c r="H4" s="149"/>
      <c r="I4" s="149"/>
      <c r="J4" s="149"/>
      <c r="K4" s="149"/>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1" t="s">
        <v>24</v>
      </c>
      <c r="B9" s="151"/>
      <c r="C9" s="151"/>
      <c r="D9" s="151"/>
      <c r="E9" s="151"/>
      <c r="F9" s="151"/>
      <c r="G9" s="151"/>
      <c r="H9" s="151"/>
      <c r="I9" s="151"/>
      <c r="J9" s="151"/>
      <c r="K9" s="151"/>
    </row>
    <row r="10" spans="1:11" ht="14.15" customHeight="1">
      <c r="A10" s="151"/>
      <c r="B10" s="151"/>
      <c r="C10" s="151"/>
      <c r="D10" s="151"/>
      <c r="E10" s="151"/>
      <c r="F10" s="151"/>
      <c r="G10" s="151"/>
      <c r="H10" s="151"/>
      <c r="I10" s="151"/>
      <c r="J10" s="151"/>
      <c r="K10" s="151"/>
    </row>
    <row r="11" spans="1:11">
      <c r="A11" s="151"/>
      <c r="B11" s="151"/>
      <c r="C11" s="151"/>
      <c r="D11" s="151"/>
      <c r="E11" s="151"/>
      <c r="F11" s="151"/>
      <c r="G11" s="151"/>
      <c r="H11" s="151"/>
      <c r="I11" s="151"/>
      <c r="J11" s="151"/>
      <c r="K11" s="151"/>
    </row>
    <row r="12" spans="1:11">
      <c r="A12" s="151"/>
      <c r="B12" s="151"/>
      <c r="C12" s="151"/>
      <c r="D12" s="151"/>
      <c r="E12" s="151"/>
      <c r="F12" s="151"/>
      <c r="G12" s="151"/>
      <c r="H12" s="151"/>
      <c r="I12" s="151"/>
      <c r="J12" s="151"/>
      <c r="K12" s="151"/>
    </row>
    <row r="13" spans="1:11" ht="15" customHeight="1">
      <c r="A13" s="151"/>
      <c r="B13" s="151"/>
      <c r="C13" s="151"/>
      <c r="D13" s="151"/>
      <c r="E13" s="151"/>
      <c r="F13" s="151"/>
      <c r="G13" s="151"/>
      <c r="H13" s="151"/>
      <c r="I13" s="151"/>
      <c r="J13" s="151"/>
      <c r="K13" s="151"/>
    </row>
    <row r="14" spans="1:11">
      <c r="A14" s="152" t="s">
        <v>80</v>
      </c>
      <c r="B14" s="152"/>
      <c r="C14" s="152"/>
      <c r="D14" s="152"/>
      <c r="E14" s="152"/>
      <c r="F14" s="152"/>
      <c r="G14" s="152"/>
      <c r="H14" s="152"/>
      <c r="I14" s="152"/>
      <c r="J14" s="152"/>
      <c r="K14" s="152"/>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3" t="s">
        <v>42</v>
      </c>
      <c r="B18" s="151" t="s">
        <v>26</v>
      </c>
      <c r="C18" s="154"/>
      <c r="D18" s="154"/>
      <c r="E18" s="154"/>
      <c r="F18" s="154"/>
      <c r="G18" s="154"/>
      <c r="H18" s="154"/>
      <c r="I18" s="154"/>
      <c r="J18" s="154"/>
      <c r="K18" s="154"/>
    </row>
    <row r="19" spans="1:11">
      <c r="A19" s="153"/>
      <c r="B19" s="154"/>
      <c r="C19" s="154"/>
      <c r="D19" s="154"/>
      <c r="E19" s="154"/>
      <c r="F19" s="154"/>
      <c r="G19" s="154"/>
      <c r="H19" s="154"/>
      <c r="I19" s="154"/>
      <c r="J19" s="154"/>
      <c r="K19" s="154"/>
    </row>
    <row r="20" spans="1:11">
      <c r="A20" s="82"/>
      <c r="B20" s="154"/>
      <c r="C20" s="154"/>
      <c r="D20" s="154"/>
      <c r="E20" s="154"/>
      <c r="F20" s="154"/>
      <c r="G20" s="154"/>
      <c r="H20" s="154"/>
      <c r="I20" s="154"/>
      <c r="J20" s="154"/>
      <c r="K20" s="154"/>
    </row>
    <row r="21" spans="1:11">
      <c r="B21" s="154"/>
      <c r="C21" s="154"/>
      <c r="D21" s="154"/>
      <c r="E21" s="154"/>
      <c r="F21" s="154"/>
      <c r="G21" s="154"/>
      <c r="H21" s="154"/>
      <c r="I21" s="154"/>
      <c r="J21" s="154"/>
      <c r="K21" s="154"/>
    </row>
    <row r="22" spans="1:11">
      <c r="B22" s="154"/>
      <c r="C22" s="154"/>
      <c r="D22" s="154"/>
      <c r="E22" s="154"/>
      <c r="F22" s="154"/>
      <c r="G22" s="154"/>
      <c r="H22" s="154"/>
      <c r="I22" s="154"/>
      <c r="J22" s="154"/>
      <c r="K22" s="154"/>
    </row>
    <row r="23" spans="1:11">
      <c r="A23" s="83" t="s">
        <v>27</v>
      </c>
      <c r="B23" s="78" t="s">
        <v>28</v>
      </c>
    </row>
    <row r="24" spans="1:11">
      <c r="A24" s="84" t="s">
        <v>29</v>
      </c>
      <c r="B24" s="85" t="s">
        <v>33</v>
      </c>
      <c r="C24" s="85"/>
      <c r="D24" s="85"/>
      <c r="E24" s="85"/>
      <c r="F24" s="85"/>
      <c r="G24" s="85"/>
      <c r="H24" s="85"/>
      <c r="I24" s="85"/>
      <c r="J24" s="85"/>
      <c r="K24" s="85"/>
    </row>
    <row r="25" spans="1:11">
      <c r="A25" s="84" t="s">
        <v>30</v>
      </c>
      <c r="B25" s="150" t="s">
        <v>31</v>
      </c>
      <c r="C25" s="150"/>
      <c r="D25" s="150"/>
      <c r="E25" s="150"/>
      <c r="F25" s="150"/>
      <c r="G25" s="150"/>
      <c r="H25" s="150"/>
      <c r="I25" s="150"/>
      <c r="J25" s="150"/>
      <c r="K25" s="150"/>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3" t="s">
        <v>6</v>
      </c>
      <c r="D2" s="143"/>
      <c r="E2" s="143"/>
      <c r="F2" s="143"/>
      <c r="G2" s="143"/>
      <c r="H2" s="143"/>
      <c r="L2" s="1" t="s">
        <v>11</v>
      </c>
      <c r="M2" s="143" t="s">
        <v>7</v>
      </c>
      <c r="N2" s="143"/>
      <c r="O2" s="143"/>
      <c r="P2" s="143"/>
      <c r="Q2" s="143"/>
      <c r="R2" s="143"/>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4" t="s">
        <v>16</v>
      </c>
      <c r="W136" s="144"/>
      <c r="X136" s="144"/>
      <c r="Y136" s="144"/>
      <c r="Z136" s="144"/>
      <c r="AA136" s="144"/>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4"/>
      <c r="W137" s="144"/>
      <c r="X137" s="144"/>
      <c r="Y137" s="144"/>
      <c r="Z137" s="144"/>
      <c r="AA137" s="144"/>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ignoredErrors>
    <ignoredError sqref="M4:T135 N209:T209 N208:T208 M137:T207 N136:T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Soumya Behera</cp:lastModifiedBy>
  <dcterms:created xsi:type="dcterms:W3CDTF">2014-06-19T08:57:10Z</dcterms:created>
  <dcterms:modified xsi:type="dcterms:W3CDTF">2025-12-17T12:25:25Z</dcterms:modified>
</cp:coreProperties>
</file>